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730"/>
  <workbookPr defaultThemeVersion="124226"/>
  <mc:AlternateContent xmlns:mc="http://schemas.openxmlformats.org/markup-compatibility/2006">
    <mc:Choice Requires="x15">
      <x15ac:absPath xmlns:x15ac="http://schemas.microsoft.com/office/spreadsheetml/2010/11/ac" url="F:\DIGECA\P+L\AVP+L\Proceso AVP+L\Formularios y plantillas\Hojas envaidas a Aeris\"/>
    </mc:Choice>
  </mc:AlternateContent>
  <xr:revisionPtr revIDLastSave="0" documentId="13_ncr:1_{0653A5DC-497A-4DBF-B3EE-8A1F20E84E34}" xr6:coauthVersionLast="45" xr6:coauthVersionMax="45" xr10:uidLastSave="{00000000-0000-0000-0000-000000000000}"/>
  <bookViews>
    <workbookView xWindow="-108" yWindow="-108" windowWidth="23256" windowHeight="12576" tabRatio="781" xr2:uid="{00000000-000D-0000-FFFF-FFFF00000000}"/>
  </bookViews>
  <sheets>
    <sheet name="Datos Generales" sheetId="28" r:id="rId1"/>
    <sheet name="Edificio-Proceso 1"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7" i="3" l="1"/>
  <c r="H46" i="3"/>
  <c r="H45" i="3"/>
  <c r="H44" i="3"/>
  <c r="H43" i="3"/>
  <c r="H42" i="3"/>
  <c r="H41" i="3"/>
  <c r="H40" i="3"/>
  <c r="H39" i="3"/>
  <c r="H38" i="3"/>
  <c r="H37" i="3"/>
  <c r="H36" i="3"/>
  <c r="H35" i="3"/>
  <c r="H34" i="3"/>
  <c r="H33" i="3"/>
  <c r="H32" i="3"/>
  <c r="H31" i="3"/>
  <c r="H30" i="3"/>
  <c r="H29" i="3"/>
  <c r="H28" i="3"/>
  <c r="H27" i="3"/>
  <c r="H26" i="3"/>
  <c r="H25" i="3"/>
  <c r="H24" i="3"/>
  <c r="H58" i="3" s="1"/>
  <c r="H23" i="3"/>
  <c r="H22" i="3"/>
  <c r="H49" i="3" s="1"/>
  <c r="H70" i="3" s="1"/>
  <c r="H21" i="3"/>
  <c r="H20" i="3"/>
  <c r="H19" i="3"/>
  <c r="H64" i="3" l="1"/>
  <c r="H61" i="3"/>
  <c r="H55" i="3"/>
  <c r="H67" i="3"/>
  <c r="M47" i="3"/>
  <c r="M46" i="3"/>
  <c r="M45" i="3"/>
  <c r="M44" i="3"/>
  <c r="M43" i="3"/>
  <c r="M42" i="3"/>
  <c r="M41" i="3"/>
  <c r="M40" i="3"/>
  <c r="M39" i="3"/>
  <c r="M38" i="3"/>
  <c r="M37" i="3"/>
  <c r="M36" i="3"/>
  <c r="M35" i="3"/>
  <c r="M34" i="3"/>
  <c r="M33" i="3"/>
  <c r="M32" i="3"/>
  <c r="M31" i="3"/>
  <c r="M30" i="3"/>
  <c r="M29" i="3"/>
  <c r="M28" i="3"/>
  <c r="M27" i="3"/>
  <c r="M26" i="3"/>
  <c r="M25" i="3"/>
  <c r="M24" i="3"/>
  <c r="M23" i="3"/>
  <c r="M22" i="3"/>
  <c r="M21" i="3"/>
  <c r="M20" i="3"/>
  <c r="M19" i="3"/>
  <c r="M18" i="3"/>
  <c r="L47" i="3"/>
  <c r="L46" i="3"/>
  <c r="L45" i="3"/>
  <c r="L44" i="3"/>
  <c r="L43" i="3"/>
  <c r="L42" i="3"/>
  <c r="L41" i="3"/>
  <c r="L40" i="3"/>
  <c r="L39" i="3"/>
  <c r="L38" i="3"/>
  <c r="L37" i="3"/>
  <c r="L36" i="3"/>
  <c r="L35" i="3"/>
  <c r="L34" i="3"/>
  <c r="L33" i="3"/>
  <c r="L32" i="3"/>
  <c r="L31" i="3"/>
  <c r="L30" i="3"/>
  <c r="L29" i="3"/>
  <c r="L28" i="3"/>
  <c r="L27" i="3"/>
  <c r="L26" i="3"/>
  <c r="L25" i="3"/>
  <c r="L24" i="3"/>
  <c r="L23" i="3"/>
  <c r="L22" i="3"/>
  <c r="L21" i="3"/>
  <c r="L20" i="3"/>
  <c r="L19" i="3"/>
  <c r="L1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L61" i="3" l="1"/>
  <c r="L58" i="3"/>
  <c r="L67" i="3"/>
  <c r="L49" i="3"/>
  <c r="L70" i="3" s="1"/>
  <c r="L55" i="3"/>
  <c r="L64" i="3"/>
  <c r="C48" i="3"/>
  <c r="C69" i="3" s="1"/>
  <c r="C49" i="3"/>
  <c r="I67" i="3"/>
  <c r="G67" i="3"/>
  <c r="E67" i="3"/>
  <c r="C67" i="3"/>
  <c r="P68" i="3" s="1"/>
  <c r="I64" i="3"/>
  <c r="G64" i="3"/>
  <c r="E64" i="3"/>
  <c r="C64" i="3"/>
  <c r="P65" i="3" s="1"/>
  <c r="I61" i="3"/>
  <c r="G61" i="3"/>
  <c r="E61" i="3"/>
  <c r="I55" i="3"/>
  <c r="G55" i="3"/>
  <c r="E55" i="3"/>
  <c r="C55" i="3"/>
  <c r="P56" i="3" s="1"/>
  <c r="I58" i="3"/>
  <c r="G58" i="3"/>
  <c r="E58" i="3"/>
  <c r="C58" i="3"/>
  <c r="P59" i="3" s="1"/>
  <c r="C61"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J19" i="3"/>
  <c r="J20" i="3" s="1"/>
  <c r="J21" i="3" s="1"/>
  <c r="J22" i="3" s="1"/>
  <c r="J23" i="3" s="1"/>
  <c r="J24" i="3" s="1"/>
  <c r="J25" i="3" s="1"/>
  <c r="J26" i="3" s="1"/>
  <c r="J27" i="3" s="1"/>
  <c r="J28" i="3" s="1"/>
  <c r="J29" i="3" s="1"/>
  <c r="J30" i="3" s="1"/>
  <c r="J31" i="3" s="1"/>
  <c r="J32" i="3" s="1"/>
  <c r="J33" i="3" s="1"/>
  <c r="J34" i="3" s="1"/>
  <c r="J35" i="3" s="1"/>
  <c r="J36" i="3" s="1"/>
  <c r="J37" i="3" s="1"/>
  <c r="J38" i="3" s="1"/>
  <c r="J39" i="3" s="1"/>
  <c r="J40" i="3" s="1"/>
  <c r="J41" i="3" s="1"/>
  <c r="J42" i="3" s="1"/>
  <c r="J43" i="3" s="1"/>
  <c r="J44" i="3" s="1"/>
  <c r="J45" i="3" s="1"/>
  <c r="J46" i="3" s="1"/>
  <c r="J47" i="3" s="1"/>
  <c r="C68" i="3" l="1"/>
  <c r="P62" i="3"/>
  <c r="C62" i="3" s="1"/>
  <c r="C59" i="3"/>
  <c r="C65" i="3"/>
  <c r="J55" i="3"/>
  <c r="J54"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C57" i="3"/>
  <c r="E57" i="3"/>
  <c r="I57" i="3"/>
  <c r="F60" i="3" l="1"/>
  <c r="F48" i="3"/>
  <c r="F54" i="3"/>
  <c r="F69" i="3" s="1"/>
  <c r="F66" i="3"/>
  <c r="F57" i="3"/>
  <c r="D54" i="3"/>
  <c r="D57" i="3"/>
  <c r="D60" i="3"/>
  <c r="D66" i="3"/>
  <c r="F63" i="3"/>
  <c r="D63" i="3"/>
  <c r="D48" i="3"/>
  <c r="D69" i="3" s="1"/>
  <c r="I49" i="3" l="1"/>
  <c r="I70" i="3" s="1"/>
  <c r="G49" i="3"/>
  <c r="E49" i="3"/>
  <c r="C70" i="3"/>
  <c r="I48" i="3"/>
  <c r="I69" i="3" s="1"/>
  <c r="E48" i="3"/>
  <c r="E69" i="3" s="1"/>
  <c r="I66" i="3"/>
  <c r="E66" i="3"/>
  <c r="C66" i="3"/>
  <c r="I63" i="3"/>
  <c r="E63" i="3"/>
  <c r="C63" i="3"/>
  <c r="I60" i="3"/>
  <c r="E60" i="3"/>
  <c r="C60" i="3"/>
  <c r="I54" i="3"/>
  <c r="E54" i="3"/>
  <c r="C56" i="3"/>
  <c r="C54" i="3"/>
  <c r="E70" i="3" l="1"/>
  <c r="G70" i="3"/>
  <c r="M49" i="3"/>
  <c r="M70" i="3" s="1"/>
  <c r="D1" i="3"/>
  <c r="K67" i="3" l="1"/>
  <c r="M58" i="3"/>
  <c r="R59" i="3" s="1"/>
  <c r="M59" i="3" s="1"/>
  <c r="M61" i="3"/>
  <c r="M67" i="3"/>
  <c r="K61" i="3"/>
  <c r="K64" i="3"/>
  <c r="M64" i="3"/>
  <c r="M55" i="3"/>
  <c r="K58" i="3"/>
  <c r="K55" i="3"/>
  <c r="J58" i="3"/>
  <c r="J57" i="3"/>
  <c r="K49" i="3"/>
  <c r="K70" i="3" s="1"/>
  <c r="Q68" i="3" l="1"/>
  <c r="K68" i="3" s="1"/>
  <c r="R65" i="3"/>
  <c r="M65" i="3" s="1"/>
  <c r="Q65" i="3"/>
  <c r="K65" i="3" s="1"/>
  <c r="R68" i="3"/>
  <c r="M68" i="3" s="1"/>
  <c r="Q62" i="3"/>
  <c r="K62" i="3" s="1"/>
  <c r="R62" i="3"/>
  <c r="M62" i="3" s="1"/>
  <c r="Q59" i="3"/>
  <c r="K59" i="3" s="1"/>
  <c r="R56" i="3"/>
  <c r="M56" i="3" s="1"/>
  <c r="Q56" i="3"/>
  <c r="K56" i="3" s="1"/>
  <c r="J61" i="3"/>
  <c r="J60" i="3"/>
  <c r="J63" i="3" l="1"/>
  <c r="J64" i="3"/>
  <c r="J67" i="3" l="1"/>
  <c r="J6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marco chinchilla</author>
    <author>Marco Chinchilla Salazar</author>
  </authors>
  <commentList>
    <comment ref="C2" authorId="0" shapeId="0" xr:uid="{E4682AD3-F956-422F-9A19-A56E0918DBC3}">
      <text>
        <r>
          <rPr>
            <b/>
            <sz val="9"/>
            <color indexed="81"/>
            <rFont val="Tahoma"/>
            <family val="2"/>
          </rPr>
          <t>marco chinchilla:</t>
        </r>
        <r>
          <rPr>
            <sz val="9"/>
            <color indexed="81"/>
            <rFont val="Tahoma"/>
            <family val="2"/>
          </rPr>
          <t xml:space="preserve">
Fecha en que se realiza la última actualización de la presente hoja de registro</t>
        </r>
      </text>
    </comment>
    <comment ref="I2" authorId="0" shapeId="0" xr:uid="{9431D3A8-A583-4B35-B60E-DF2ACBD43F7C}">
      <text>
        <r>
          <rPr>
            <b/>
            <sz val="9"/>
            <color indexed="81"/>
            <rFont val="Tahoma"/>
            <family val="2"/>
          </rPr>
          <t>marco chinchilla:</t>
        </r>
        <r>
          <rPr>
            <sz val="9"/>
            <color indexed="81"/>
            <rFont val="Tahoma"/>
            <family val="2"/>
          </rPr>
          <t xml:space="preserve">
Nombre de la persona que ingresa los datos en el presente registro</t>
        </r>
      </text>
    </comment>
    <comment ref="C3" authorId="0" shapeId="0" xr:uid="{C8274DB2-D624-4692-8957-D56DE3874DA1}">
      <text>
        <r>
          <rPr>
            <b/>
            <sz val="9"/>
            <color indexed="81"/>
            <rFont val="Tahoma"/>
            <family val="2"/>
          </rPr>
          <t>marco chinchilla:</t>
        </r>
        <r>
          <rPr>
            <sz val="9"/>
            <color indexed="81"/>
            <rFont val="Tahoma"/>
            <family val="2"/>
          </rPr>
          <t xml:space="preserve">
Empresa distribuidora de energía eléctrica</t>
        </r>
      </text>
    </comment>
    <comment ref="C5" authorId="0" shapeId="0" xr:uid="{46A219DA-751B-4C19-9663-DCC67A9709FD}">
      <text>
        <r>
          <rPr>
            <b/>
            <sz val="9"/>
            <color indexed="81"/>
            <rFont val="Tahoma"/>
            <family val="2"/>
          </rPr>
          <t>marco chinchilla:</t>
        </r>
        <r>
          <rPr>
            <sz val="9"/>
            <color indexed="81"/>
            <rFont val="Tahoma"/>
            <family val="2"/>
          </rPr>
          <t xml:space="preserve">
Se refiere al indicador de línea base establecido en el cuadro 1 del documento de AVP+L firmado.</t>
        </r>
      </text>
    </comment>
    <comment ref="J6" authorId="0" shapeId="0" xr:uid="{2F1109A5-21BB-47DB-9EAB-1ED0633C71FF}">
      <text>
        <r>
          <rPr>
            <b/>
            <sz val="9"/>
            <color indexed="81"/>
            <rFont val="Tahoma"/>
            <family val="2"/>
          </rPr>
          <t>marco chinchilla:</t>
        </r>
        <r>
          <rPr>
            <sz val="9"/>
            <color indexed="81"/>
            <rFont val="Tahoma"/>
            <family val="2"/>
          </rPr>
          <t xml:space="preserve">
Monto en colones correspondiente al pago promedio mensual por el consumo de electricidad (para el periodo considrado como línea base).</t>
        </r>
      </text>
    </comment>
    <comment ref="E7" authorId="0" shapeId="0" xr:uid="{9FB3F858-B40D-4E5F-9571-75C73CA250AB}">
      <text>
        <r>
          <rPr>
            <b/>
            <sz val="9"/>
            <color indexed="81"/>
            <rFont val="Tahoma"/>
            <family val="2"/>
          </rPr>
          <t>marco chinchilla:</t>
        </r>
        <r>
          <rPr>
            <sz val="9"/>
            <color indexed="81"/>
            <rFont val="Tahoma"/>
            <family val="2"/>
          </rPr>
          <t xml:space="preserve">
No es requerido llenar esta celda para casos de organizaciones en donde existe proceso de producción</t>
        </r>
      </text>
    </comment>
    <comment ref="E8" authorId="0" shapeId="0" xr:uid="{DE0F104D-417D-4C6D-A1E5-1F1CBD48EF74}">
      <text>
        <r>
          <rPr>
            <b/>
            <sz val="9"/>
            <color indexed="81"/>
            <rFont val="Tahoma"/>
            <family val="2"/>
          </rPr>
          <t>marco chinchilla:</t>
        </r>
        <r>
          <rPr>
            <sz val="9"/>
            <color indexed="81"/>
            <rFont val="Tahoma"/>
            <family val="2"/>
          </rPr>
          <t xml:space="preserve">
No aplica para organzaciones en donde no existe proceso productivo.</t>
        </r>
      </text>
    </comment>
    <comment ref="J8" authorId="0" shapeId="0" xr:uid="{57230713-2D8C-4346-B563-6BD658B4F43D}">
      <text>
        <r>
          <rPr>
            <b/>
            <sz val="9"/>
            <color indexed="81"/>
            <rFont val="Tahoma"/>
            <family val="2"/>
          </rPr>
          <t>marco chinchilla:</t>
        </r>
        <r>
          <rPr>
            <sz val="9"/>
            <color indexed="81"/>
            <rFont val="Tahoma"/>
            <family val="2"/>
          </rPr>
          <t xml:space="preserve">
Indicar la unidad de medida de la producción. Por ejemplo: kWh por ton de producto terminado. No aplica para organizaciones en donde no existe proceso productivo.</t>
        </r>
      </text>
    </comment>
    <comment ref="C10" authorId="0" shapeId="0" xr:uid="{FA17DA0A-3504-4998-9D94-9F8B104E7BD8}">
      <text>
        <r>
          <rPr>
            <b/>
            <sz val="9"/>
            <color indexed="81"/>
            <rFont val="Tahoma"/>
            <family val="2"/>
          </rPr>
          <t>marco chinchilla:</t>
        </r>
        <r>
          <rPr>
            <sz val="9"/>
            <color indexed="81"/>
            <rFont val="Tahoma"/>
            <family val="2"/>
          </rPr>
          <t xml:space="preserve">
Meta ambiental acordada en el AVP+L</t>
        </r>
      </text>
    </comment>
    <comment ref="E12" authorId="0" shapeId="0" xr:uid="{312ACEB2-BECE-4FE7-95F4-9407F0815B3D}">
      <text>
        <r>
          <rPr>
            <b/>
            <sz val="9"/>
            <color indexed="81"/>
            <rFont val="Tahoma"/>
            <family val="2"/>
          </rPr>
          <t>marco chinchilla:</t>
        </r>
        <r>
          <rPr>
            <sz val="9"/>
            <color indexed="81"/>
            <rFont val="Tahoma"/>
            <family val="2"/>
          </rPr>
          <t xml:space="preserve">
Colocar el valor meta absoluto al que debe llegar el indicador de línea base. Ej. Si el indicador de línea base era 50 kWh por tonelada de producto terminado, y la meta del AVP+L fue reducir en un 25% el consumo de electricidad (reducir el indicador en 12,5 kWh por ton), entonces en esta celda se debe colocar "37,5")</t>
        </r>
      </text>
    </comment>
    <comment ref="J12" authorId="0" shapeId="0" xr:uid="{353D6AEF-2399-4DE3-A1EF-D4DFFF38C53B}">
      <text>
        <r>
          <rPr>
            <b/>
            <sz val="9"/>
            <color indexed="81"/>
            <rFont val="Tahoma"/>
            <family val="2"/>
          </rPr>
          <t>marco chinchilla:</t>
        </r>
        <r>
          <rPr>
            <sz val="9"/>
            <color indexed="81"/>
            <rFont val="Tahoma"/>
            <family val="2"/>
          </rPr>
          <t xml:space="preserve">
Indicar la unidad de medida de la meta. Por ejemplo: kWh por mes ó kWh por ton de producto terminado.</t>
        </r>
      </text>
    </comment>
    <comment ref="C16" authorId="0" shapeId="0" xr:uid="{4FB9C9F3-DC3F-41A6-9368-A11F1D39CAAB}">
      <text>
        <r>
          <rPr>
            <b/>
            <sz val="9"/>
            <color indexed="81"/>
            <rFont val="Tahoma"/>
            <family val="2"/>
          </rPr>
          <t>marco chinchilla:</t>
        </r>
        <r>
          <rPr>
            <sz val="9"/>
            <color indexed="81"/>
            <rFont val="Tahoma"/>
            <family val="2"/>
          </rPr>
          <t xml:space="preserve">
En caso que se cuente con más de medidor de consumo, en esta celda se debe consignar el consumo total (sumatoria de consumos de todos las medidores).</t>
        </r>
      </text>
    </comment>
    <comment ref="D16" authorId="1" shapeId="0" xr:uid="{9C48C428-AC98-4351-A5D8-EE93638EA27E}">
      <text>
        <r>
          <rPr>
            <b/>
            <sz val="9"/>
            <color indexed="81"/>
            <rFont val="Tahoma"/>
            <charset val="1"/>
          </rPr>
          <t>Marco Chinchilla Salazar:</t>
        </r>
        <r>
          <rPr>
            <sz val="9"/>
            <color indexed="81"/>
            <rFont val="Tahoma"/>
            <charset val="1"/>
          </rPr>
          <t xml:space="preserve">
En esta columna la reducción se calcula empleando la siguiente fórmula:
R = Ci - Ca
Donde:
R = Reducción (kWh/mes)
Ci = Consumo inicial (KWh/mes)
Ca = Consumo del mes de interés (KWh/mes)
Un valor positivo indica que el Ci fue mayor que el Ca, es decir, existió una reducción en el consumo de electricidad respecto a la línea base (se resalta con números color verde). Caso contrario indica que no existió reducción en el consumo, se dió un incremento en el consumo de electricidad respecto a la línea base (se resalta en números color rojo).</t>
        </r>
      </text>
    </comment>
    <comment ref="E16" authorId="0" shapeId="0" xr:uid="{66D00A8C-0AE5-4FBC-9F6B-EE4588A56B3B}">
      <text>
        <r>
          <rPr>
            <b/>
            <sz val="9"/>
            <color indexed="81"/>
            <rFont val="Tahoma"/>
            <family val="2"/>
          </rPr>
          <t>marco chinchilla:</t>
        </r>
        <r>
          <rPr>
            <sz val="9"/>
            <color indexed="81"/>
            <rFont val="Tahoma"/>
            <family val="2"/>
          </rPr>
          <t xml:space="preserve">
Monto en colones correspondiente al pago mensual por consumo de electricidad.</t>
        </r>
      </text>
    </comment>
    <comment ref="F16" authorId="1" shapeId="0" xr:uid="{9C74151C-8FB5-402C-A795-A94752A743B7}">
      <text>
        <r>
          <rPr>
            <b/>
            <sz val="9"/>
            <color indexed="81"/>
            <rFont val="Tahoma"/>
            <charset val="1"/>
          </rPr>
          <t>Marco Chinchilla Salazar:</t>
        </r>
        <r>
          <rPr>
            <sz val="9"/>
            <color indexed="81"/>
            <rFont val="Tahoma"/>
            <charset val="1"/>
          </rPr>
          <t xml:space="preserve">
En esta columna la reducción se calcula empleando la siguiente fórmula:
R = Gi - Ga
Donde:
R = Reducción (colones/mes)
Ci = Gasto inicial (colones/mes)
Ca = Gasto del mes de interés (colones/mes)
Un valor positivo indica que el Gi fue mayor que el Ga, es decir, existió una reducción en el gasto por consumo de electricidad respecto a la línea base (se resalta con números color verde). Caso contrario indica que no existió reducción en el gasto por consumo, se dió un incremento en el gasto por consumo de electricidad respecto a la línea base (se resalta en números color rojo).</t>
        </r>
      </text>
    </comment>
    <comment ref="G16" authorId="0" shapeId="0" xr:uid="{D4C1F574-7BDF-486D-93E1-8396F10B4EFF}">
      <text>
        <r>
          <rPr>
            <b/>
            <sz val="9"/>
            <color indexed="81"/>
            <rFont val="Tahoma"/>
            <family val="2"/>
          </rPr>
          <t>marco chinchilla:</t>
        </r>
        <r>
          <rPr>
            <sz val="9"/>
            <color indexed="81"/>
            <rFont val="Tahoma"/>
            <family val="2"/>
          </rPr>
          <t xml:space="preserve">
Para casos en donde no existe procesos productivos.</t>
        </r>
      </text>
    </comment>
    <comment ref="H16" authorId="0" shapeId="0" xr:uid="{989F1401-26A7-474E-8FC0-3A85FDBDA5A6}">
      <text>
        <r>
          <rPr>
            <b/>
            <sz val="9"/>
            <color indexed="81"/>
            <rFont val="Tahoma"/>
            <family val="2"/>
          </rPr>
          <t>marco chinchilla:</t>
        </r>
        <r>
          <rPr>
            <sz val="9"/>
            <color indexed="81"/>
            <rFont val="Tahoma"/>
            <family val="2"/>
          </rPr>
          <t xml:space="preserve">
Área total construida en el edificio / proceso. Considerar cada piso del alcance.</t>
        </r>
      </text>
    </comment>
    <comment ref="I17" authorId="0" shapeId="0" xr:uid="{F4B4E6E8-DD70-4186-B185-1B65712A4B8A}">
      <text>
        <r>
          <rPr>
            <b/>
            <sz val="9"/>
            <color indexed="81"/>
            <rFont val="Tahoma"/>
            <family val="2"/>
          </rPr>
          <t>marco chinchilla:</t>
        </r>
        <r>
          <rPr>
            <sz val="9"/>
            <color indexed="81"/>
            <rFont val="Tahoma"/>
            <family val="2"/>
          </rPr>
          <t xml:space="preserve">
Colocar el valor numérico</t>
        </r>
      </text>
    </comment>
    <comment ref="J17" authorId="0" shapeId="0" xr:uid="{200AEA77-9D82-418C-83C1-F3B09431D129}">
      <text>
        <r>
          <rPr>
            <b/>
            <sz val="9"/>
            <color indexed="81"/>
            <rFont val="Tahoma"/>
            <family val="2"/>
          </rPr>
          <t>marco chinchilla:</t>
        </r>
        <r>
          <rPr>
            <sz val="9"/>
            <color indexed="81"/>
            <rFont val="Tahoma"/>
            <family val="2"/>
          </rPr>
          <t xml:space="preserve">
Indicar la unidad de medida de la producción. Por ejemplo: ton de producción terminado</t>
        </r>
      </text>
    </comment>
    <comment ref="A18" authorId="0" shapeId="0" xr:uid="{81428BF0-DE8B-498D-B692-4AB1DE6D365A}">
      <text>
        <r>
          <rPr>
            <b/>
            <sz val="9"/>
            <color indexed="81"/>
            <rFont val="Tahoma"/>
            <family val="2"/>
          </rPr>
          <t>marco chinchilla:</t>
        </r>
        <r>
          <rPr>
            <sz val="9"/>
            <color indexed="81"/>
            <rFont val="Tahoma"/>
            <family val="2"/>
          </rPr>
          <t xml:space="preserve">
Ajustar los meses siguientes a partir del mes de inicio del AVP+L. El mes de inicio es el mes siguiente a la fecha de firma del AVP+L. Para ajustar en el cuadro las celdas de los meses siguientes, ponga el cursor en la celda A18, tome la esquina inferior derecha de la celda y hálela hacia abajo.</t>
        </r>
      </text>
    </comment>
    <comment ref="C52" authorId="0" shapeId="0" xr:uid="{25C4ACC9-B833-4DA9-BDCF-F269398FC5A4}">
      <text>
        <r>
          <rPr>
            <b/>
            <sz val="9"/>
            <color indexed="81"/>
            <rFont val="Tahoma"/>
            <family val="2"/>
          </rPr>
          <t>marco chinchilla:</t>
        </r>
        <r>
          <rPr>
            <sz val="9"/>
            <color indexed="81"/>
            <rFont val="Tahoma"/>
            <family val="2"/>
          </rPr>
          <t xml:space="preserve">
En caso que se cuente con más de medidor de consumo, en esta celda se debe consignar el consumo total (sumatoria de consumos de todos las medidores).</t>
        </r>
      </text>
    </comment>
    <comment ref="D52" authorId="1" shapeId="0" xr:uid="{43B34BFD-3FEC-4CE1-BB41-72F2317199C8}">
      <text>
        <r>
          <rPr>
            <b/>
            <sz val="9"/>
            <color indexed="81"/>
            <rFont val="Tahoma"/>
            <charset val="1"/>
          </rPr>
          <t>Marco Chinchilla Salazar:</t>
        </r>
        <r>
          <rPr>
            <sz val="9"/>
            <color indexed="81"/>
            <rFont val="Tahoma"/>
            <charset val="1"/>
          </rPr>
          <t xml:space="preserve">
En esta columna la reducción se calcula empleando la siguiente fórmula:
R = Ci - Ca
Donde:
R = Reducción (kWh/mes)
Ci = Consumo inicial (KWh/mes)
Ca = Consumo del mes de interés (KWh/mes)
Un valor positivo indica que el Ci fue mayor que el Ca, es decir, existió una reducción en el consumo de electricidad respecto a la línea base (se resalta con números color verde). Caso contrario indica que no existió reducción en el consumo, se dió un incremento en el consumo de electricidad respecto a la línea base (se resalta en números color rojo).</t>
        </r>
      </text>
    </comment>
    <comment ref="E52" authorId="0" shapeId="0" xr:uid="{D643A436-C9C0-4A64-A0CD-555A48D58C50}">
      <text>
        <r>
          <rPr>
            <b/>
            <sz val="9"/>
            <color indexed="81"/>
            <rFont val="Tahoma"/>
            <family val="2"/>
          </rPr>
          <t>marco chinchilla:</t>
        </r>
        <r>
          <rPr>
            <sz val="9"/>
            <color indexed="81"/>
            <rFont val="Tahoma"/>
            <family val="2"/>
          </rPr>
          <t xml:space="preserve">
Monto en colones correspondiente al pago mensual por consumo de electricidad.</t>
        </r>
      </text>
    </comment>
    <comment ref="F52" authorId="1" shapeId="0" xr:uid="{D38E598E-A0E7-4C94-B709-5263E8691F19}">
      <text>
        <r>
          <rPr>
            <b/>
            <sz val="9"/>
            <color indexed="81"/>
            <rFont val="Tahoma"/>
            <charset val="1"/>
          </rPr>
          <t>Marco Chinchilla Salazar:</t>
        </r>
        <r>
          <rPr>
            <sz val="9"/>
            <color indexed="81"/>
            <rFont val="Tahoma"/>
            <charset val="1"/>
          </rPr>
          <t xml:space="preserve">
En esta columna la reducción se calcula empleando la siguiente fórmula:
R = Gi - Ga
Donde:
R = Reducción (colones/mes)
Ci = Gasto inicial (colones/mes)
Ca = Gasto del mes de interés (colones/mes)
Un valor positivo indica que el Gi fue mayor que el Ga, es decir, existió una reducción en el gasto por consumo de electricidad respecto a la línea base (se resalta con números color verde). Caso contrario indica que no existió reducción en el gasto por consumo, se dió un incremento en el gasto por consumo de electricidad respecto a la línea base (se resalta en números color rojo).</t>
        </r>
      </text>
    </comment>
    <comment ref="G52" authorId="0" shapeId="0" xr:uid="{7D342211-4C44-49D4-87DB-74CFB4F7C7C0}">
      <text>
        <r>
          <rPr>
            <b/>
            <sz val="9"/>
            <color indexed="81"/>
            <rFont val="Tahoma"/>
            <family val="2"/>
          </rPr>
          <t>marco chinchilla:</t>
        </r>
        <r>
          <rPr>
            <sz val="9"/>
            <color indexed="81"/>
            <rFont val="Tahoma"/>
            <family val="2"/>
          </rPr>
          <t xml:space="preserve">
Para casos en donde no existe procesos productivos.</t>
        </r>
      </text>
    </comment>
    <comment ref="H52" authorId="0" shapeId="0" xr:uid="{20FB7558-926F-48EC-939A-C1B8B82BD586}">
      <text>
        <r>
          <rPr>
            <b/>
            <sz val="9"/>
            <color indexed="81"/>
            <rFont val="Tahoma"/>
            <family val="2"/>
          </rPr>
          <t>marco chinchilla:</t>
        </r>
        <r>
          <rPr>
            <sz val="9"/>
            <color indexed="81"/>
            <rFont val="Tahoma"/>
            <family val="2"/>
          </rPr>
          <t xml:space="preserve">
Área total construida en el edificio / proceso. Considerar cada piso del alcance.</t>
        </r>
      </text>
    </comment>
    <comment ref="I53" authorId="0" shapeId="0" xr:uid="{3D22E459-35E2-44B2-AFFD-AEDFFA4E176A}">
      <text>
        <r>
          <rPr>
            <b/>
            <sz val="9"/>
            <color indexed="81"/>
            <rFont val="Tahoma"/>
            <family val="2"/>
          </rPr>
          <t>marco chinchilla:</t>
        </r>
        <r>
          <rPr>
            <sz val="9"/>
            <color indexed="81"/>
            <rFont val="Tahoma"/>
            <family val="2"/>
          </rPr>
          <t xml:space="preserve">
Colocar el valor numérico</t>
        </r>
      </text>
    </comment>
    <comment ref="J53" authorId="0" shapeId="0" xr:uid="{39A9A26A-F6B8-46D7-8E2E-51BFAD7A35CB}">
      <text>
        <r>
          <rPr>
            <b/>
            <sz val="9"/>
            <color indexed="81"/>
            <rFont val="Tahoma"/>
            <family val="2"/>
          </rPr>
          <t>marco chinchilla:</t>
        </r>
        <r>
          <rPr>
            <sz val="9"/>
            <color indexed="81"/>
            <rFont val="Tahoma"/>
            <family val="2"/>
          </rPr>
          <t xml:space="preserve">
Indicar la unidad de medida de la producción. Por ejemplo: ton de producción terminado</t>
        </r>
      </text>
    </comment>
  </commentList>
</comments>
</file>

<file path=xl/sharedStrings.xml><?xml version="1.0" encoding="utf-8"?>
<sst xmlns="http://schemas.openxmlformats.org/spreadsheetml/2006/main" count="189" uniqueCount="73">
  <si>
    <t>Mes</t>
  </si>
  <si>
    <t>FECHA DE ACTUALIZACIÓN:</t>
  </si>
  <si>
    <t>Responsable de registro:</t>
  </si>
  <si>
    <t>Teléfono:</t>
  </si>
  <si>
    <t>Correo electrónico:</t>
  </si>
  <si>
    <t>Total</t>
  </si>
  <si>
    <t>---</t>
  </si>
  <si>
    <t>Organización:</t>
  </si>
  <si>
    <t>Puesto:</t>
  </si>
  <si>
    <t>Vigencia del AVP+L:</t>
  </si>
  <si>
    <t>Inicio:</t>
  </si>
  <si>
    <t>Fin:</t>
  </si>
  <si>
    <t>Período reportado:</t>
  </si>
  <si>
    <t>Provincia:</t>
  </si>
  <si>
    <t>Ubicación de la planta / edficación</t>
  </si>
  <si>
    <t>Cantón:</t>
  </si>
  <si>
    <t>Distrito:</t>
  </si>
  <si>
    <t>Dirección:</t>
  </si>
  <si>
    <t>ORGANIZACIÓN:</t>
  </si>
  <si>
    <t>EDIFICIO/PROCESO:</t>
  </si>
  <si>
    <t>ENCARGADO DE REGISTRO:</t>
  </si>
  <si>
    <t>Valor</t>
  </si>
  <si>
    <t>Unidad de medida</t>
  </si>
  <si>
    <t>CUADRO 2. CONSUMO SEMESTRAL DE AGUA</t>
  </si>
  <si>
    <t>Semest. 1</t>
  </si>
  <si>
    <t>Semest. 2</t>
  </si>
  <si>
    <t>Semest. 3</t>
  </si>
  <si>
    <t>Semest. 4</t>
  </si>
  <si>
    <t>Semest. 5</t>
  </si>
  <si>
    <t>INDICADOR DE LÍNEA BASE</t>
  </si>
  <si>
    <t>Unidad de medida:</t>
  </si>
  <si>
    <t>Promedio mensual</t>
  </si>
  <si>
    <t>Total del período</t>
  </si>
  <si>
    <t>META AMBIENTAL</t>
  </si>
  <si>
    <t>Meta en función al consumo total</t>
  </si>
  <si>
    <t>Meta en función al consumo por unidad de producción</t>
  </si>
  <si>
    <t>Meta  acordada:</t>
  </si>
  <si>
    <t>Seguimiento de meta</t>
  </si>
  <si>
    <t>Meta en función al consumo por población servida</t>
  </si>
  <si>
    <t>Nota: emplear un único archivo en donde se vaya plasmando la totalidad de registros, de manera que se visualice el historial completo durante la vigencia del AVP+L</t>
  </si>
  <si>
    <t>FUENTE(S) DE SUMINISTRO:</t>
  </si>
  <si>
    <t># DE CONEXIÓN:</t>
  </si>
  <si>
    <t>ICE</t>
  </si>
  <si>
    <t>CNFL</t>
  </si>
  <si>
    <t>ESPH</t>
  </si>
  <si>
    <t>JASEC</t>
  </si>
  <si>
    <t>Coopelesca</t>
  </si>
  <si>
    <t>Coopesantos</t>
  </si>
  <si>
    <t>Coopeguanacaste</t>
  </si>
  <si>
    <t>Coopealfaroruiz</t>
  </si>
  <si>
    <t>Otro</t>
  </si>
  <si>
    <t>kWh/mes</t>
  </si>
  <si>
    <t>Consumo de electricidad por población servida:</t>
  </si>
  <si>
    <t>kWh/persona/mes (aplica para organizaciones en donde no existe proceso de producción)</t>
  </si>
  <si>
    <t>Consumo de electricidad por unidad de producción:</t>
  </si>
  <si>
    <t>La meta del AVP+L se estableció en función a: 1) consumo total; 2) consumo por unidad de producción; 3) o en función al consumo por población servida?</t>
  </si>
  <si>
    <t>CUADRO 1. REGISTRO MENSUAL DE CONSUMO DE ELECTRICIDAD</t>
  </si>
  <si>
    <t>Indicadores de consumo de electricidad</t>
  </si>
  <si>
    <t>Consumo total de electricidad (Ci):</t>
  </si>
  <si>
    <t>Gasto (Gi):</t>
  </si>
  <si>
    <t>Consumo de electricidad (kWh) (Ca)</t>
  </si>
  <si>
    <t>Gasto (colones) (Ca)</t>
  </si>
  <si>
    <t>Reducción del consumo respecto a línea base (kWh) (Ci-Ca)</t>
  </si>
  <si>
    <t>Reducción del gasto respecto a línea base (Gi-Ga)</t>
  </si>
  <si>
    <t>Nº de colaboradores (población servida) (E)</t>
  </si>
  <si>
    <r>
      <t>Área total (m</t>
    </r>
    <r>
      <rPr>
        <b/>
        <vertAlign val="superscript"/>
        <sz val="11"/>
        <color theme="0"/>
        <rFont val="Calibri"/>
        <family val="2"/>
        <scheme val="minor"/>
      </rPr>
      <t>2</t>
    </r>
    <r>
      <rPr>
        <b/>
        <sz val="11"/>
        <color theme="0"/>
        <rFont val="Calibri"/>
        <family val="2"/>
        <scheme val="minor"/>
      </rPr>
      <t>) (A)</t>
    </r>
  </si>
  <si>
    <t>Producción total (P)</t>
  </si>
  <si>
    <t>kWh por persona /mes (Ca/E)</t>
  </si>
  <si>
    <r>
      <t>kWh /m</t>
    </r>
    <r>
      <rPr>
        <b/>
        <vertAlign val="superscript"/>
        <sz val="11"/>
        <color theme="0"/>
        <rFont val="Calibri"/>
        <family val="2"/>
        <scheme val="minor"/>
      </rPr>
      <t>2</t>
    </r>
    <r>
      <rPr>
        <b/>
        <sz val="11"/>
        <color theme="0"/>
        <rFont val="Calibri"/>
        <family val="2"/>
        <scheme val="minor"/>
      </rPr>
      <t xml:space="preserve"> /mes (Ca/A)</t>
    </r>
  </si>
  <si>
    <t>kWh por unidad de producción (Ca/P)</t>
  </si>
  <si>
    <t>Semestre</t>
  </si>
  <si>
    <t>Nº total de colaboradores (población servida) (E)</t>
  </si>
  <si>
    <r>
      <t>Área total construida (m</t>
    </r>
    <r>
      <rPr>
        <b/>
        <vertAlign val="superscript"/>
        <sz val="11"/>
        <color theme="0"/>
        <rFont val="Calibri"/>
        <family val="2"/>
        <scheme val="minor"/>
      </rPr>
      <t>2</t>
    </r>
    <r>
      <rPr>
        <b/>
        <sz val="11"/>
        <color theme="0"/>
        <rFont val="Calibri"/>
        <family val="2"/>
        <scheme val="minor"/>
      </rPr>
      <t>) (A)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</si>
</sst>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quot;€&quot;_-;\-* #,##0.00\ &quot;€&quot;_-;_-* &quot;-&quot;??\ &quot;€&quot;_-;_-@_-"/>
    <numFmt numFmtId="165" formatCode="&quot;₡&quot;#,##0"/>
    <numFmt numFmtId="166" formatCode="[$-140A]d&quot; de &quot;mmmm&quot; de &quot;yyyy;@"/>
  </numFmts>
  <fonts count="23" x14ac:knownFonts="1">
    <font>
      <sz val="11"/>
      <color theme="1"/>
      <name val="Calibri"/>
      <family val="2"/>
      <scheme val="minor"/>
    </font>
    <font>
      <sz val="11"/>
      <color indexed="8"/>
      <name val="Calibri"/>
      <family val="2"/>
    </font>
    <font>
      <b/>
      <sz val="11"/>
      <color indexed="8"/>
      <name val="Calibri"/>
      <family val="2"/>
    </font>
    <font>
      <sz val="8"/>
      <name val="Calibri"/>
      <family val="2"/>
    </font>
    <font>
      <sz val="11"/>
      <color theme="1"/>
      <name val="Calibri"/>
      <family val="2"/>
      <scheme val="minor"/>
    </font>
    <font>
      <b/>
      <sz val="11"/>
      <color theme="1"/>
      <name val="Calibri"/>
      <family val="2"/>
      <scheme val="minor"/>
    </font>
    <font>
      <b/>
      <sz val="18"/>
      <color theme="1"/>
      <name val="Calibri"/>
      <family val="2"/>
      <scheme val="minor"/>
    </font>
    <font>
      <b/>
      <sz val="11"/>
      <color theme="0"/>
      <name val="Calibri"/>
      <family val="2"/>
      <scheme val="minor"/>
    </font>
    <font>
      <sz val="11"/>
      <name val="Calibri"/>
      <family val="2"/>
    </font>
    <font>
      <b/>
      <vertAlign val="superscript"/>
      <sz val="11"/>
      <color theme="0"/>
      <name val="Calibri"/>
      <family val="2"/>
      <scheme val="minor"/>
    </font>
    <font>
      <i/>
      <sz val="9"/>
      <name val="Calibri"/>
      <family val="2"/>
    </font>
    <font>
      <sz val="14"/>
      <color theme="1"/>
      <name val="Calibri"/>
      <family val="2"/>
      <scheme val="minor"/>
    </font>
    <font>
      <b/>
      <sz val="14"/>
      <color theme="1"/>
      <name val="Calibri"/>
      <family val="2"/>
      <scheme val="minor"/>
    </font>
    <font>
      <b/>
      <i/>
      <sz val="14"/>
      <color theme="1"/>
      <name val="Calibri"/>
      <family val="2"/>
      <scheme val="minor"/>
    </font>
    <font>
      <b/>
      <sz val="11"/>
      <name val="Calibri"/>
      <family val="2"/>
    </font>
    <font>
      <i/>
      <sz val="11"/>
      <color theme="1"/>
      <name val="Calibri"/>
      <family val="2"/>
      <scheme val="minor"/>
    </font>
    <font>
      <sz val="9"/>
      <color indexed="81"/>
      <name val="Tahoma"/>
      <family val="2"/>
    </font>
    <font>
      <b/>
      <sz val="9"/>
      <color indexed="81"/>
      <name val="Tahoma"/>
      <family val="2"/>
    </font>
    <font>
      <i/>
      <sz val="11"/>
      <color indexed="8"/>
      <name val="Calibri"/>
      <family val="2"/>
    </font>
    <font>
      <i/>
      <sz val="10"/>
      <color indexed="8"/>
      <name val="Calibri"/>
      <family val="2"/>
    </font>
    <font>
      <sz val="9"/>
      <color indexed="81"/>
      <name val="Tahoma"/>
      <charset val="1"/>
    </font>
    <font>
      <b/>
      <sz val="9"/>
      <color indexed="81"/>
      <name val="Tahoma"/>
      <charset val="1"/>
    </font>
    <font>
      <i/>
      <sz val="10"/>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theme="0"/>
      </right>
      <top style="medium">
        <color indexed="64"/>
      </top>
      <bottom/>
      <diagonal/>
    </border>
    <border>
      <left style="medium">
        <color indexed="64"/>
      </left>
      <right/>
      <top/>
      <bottom style="medium">
        <color indexed="64"/>
      </bottom>
      <diagonal/>
    </border>
    <border>
      <left/>
      <right style="thin">
        <color theme="0"/>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theme="0"/>
      </left>
      <right style="thin">
        <color theme="0"/>
      </right>
      <top style="medium">
        <color indexed="64"/>
      </top>
      <bottom/>
      <diagonal/>
    </border>
    <border>
      <left style="thin">
        <color theme="0"/>
      </left>
      <right style="thin">
        <color theme="0"/>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theme="0"/>
      </left>
      <right/>
      <top style="medium">
        <color indexed="64"/>
      </top>
      <bottom style="thin">
        <color theme="0"/>
      </bottom>
      <diagonal/>
    </border>
    <border>
      <left style="thin">
        <color theme="0"/>
      </left>
      <right/>
      <top style="thin">
        <color theme="0"/>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159">
    <xf numFmtId="0" fontId="0" fillId="0" borderId="0" xfId="0"/>
    <xf numFmtId="2" fontId="0" fillId="0" borderId="11" xfId="0" applyNumberFormat="1" applyBorder="1" applyAlignment="1" applyProtection="1">
      <alignment horizontal="center" vertical="center" wrapText="1"/>
    </xf>
    <xf numFmtId="2" fontId="0" fillId="0" borderId="14" xfId="0" applyNumberFormat="1" applyBorder="1" applyAlignment="1" applyProtection="1">
      <alignment horizontal="center" vertical="center" wrapText="1"/>
    </xf>
    <xf numFmtId="0" fontId="0" fillId="0" borderId="0" xfId="0" applyProtection="1"/>
    <xf numFmtId="2" fontId="5" fillId="3" borderId="8" xfId="0" applyNumberFormat="1" applyFont="1" applyFill="1" applyBorder="1" applyAlignment="1" applyProtection="1">
      <alignment horizontal="center" vertical="center" wrapText="1"/>
    </xf>
    <xf numFmtId="2" fontId="5" fillId="3" borderId="8" xfId="0" quotePrefix="1" applyNumberFormat="1" applyFont="1" applyFill="1" applyBorder="1" applyAlignment="1" applyProtection="1">
      <alignment horizontal="center" vertical="center" wrapText="1"/>
    </xf>
    <xf numFmtId="2" fontId="5" fillId="3" borderId="9" xfId="0" quotePrefix="1" applyNumberFormat="1" applyFont="1" applyFill="1" applyBorder="1" applyAlignment="1" applyProtection="1">
      <alignment horizontal="center" vertical="center" wrapText="1"/>
    </xf>
    <xf numFmtId="2" fontId="5" fillId="3" borderId="5" xfId="0" applyNumberFormat="1" applyFont="1" applyFill="1" applyBorder="1" applyAlignment="1" applyProtection="1">
      <alignment horizontal="center" vertical="center" wrapText="1"/>
    </xf>
    <xf numFmtId="2" fontId="5" fillId="3" borderId="6" xfId="0" applyNumberFormat="1" applyFont="1" applyFill="1" applyBorder="1" applyAlignment="1" applyProtection="1">
      <alignment horizontal="center" vertical="center" wrapText="1"/>
    </xf>
    <xf numFmtId="0" fontId="10" fillId="2" borderId="0" xfId="0" applyFont="1" applyFill="1" applyBorder="1" applyAlignment="1" applyProtection="1">
      <alignment wrapText="1"/>
    </xf>
    <xf numFmtId="0" fontId="8" fillId="2" borderId="0" xfId="0" applyFont="1" applyFill="1" applyBorder="1" applyAlignment="1" applyProtection="1">
      <alignment horizontal="left"/>
    </xf>
    <xf numFmtId="0" fontId="2" fillId="0" borderId="0" xfId="0" applyFont="1" applyAlignment="1" applyProtection="1">
      <alignment horizontal="right"/>
    </xf>
    <xf numFmtId="0" fontId="0" fillId="0" borderId="0" xfId="0" applyBorder="1" applyProtection="1"/>
    <xf numFmtId="0" fontId="11" fillId="0" borderId="0" xfId="0" applyFont="1" applyBorder="1" applyAlignment="1" applyProtection="1">
      <alignment horizontal="left" wrapText="1"/>
      <protection locked="0"/>
    </xf>
    <xf numFmtId="0" fontId="12" fillId="0" borderId="0" xfId="0" applyFont="1" applyFill="1" applyBorder="1" applyAlignment="1" applyProtection="1"/>
    <xf numFmtId="0" fontId="13" fillId="0" borderId="0" xfId="0" applyFont="1" applyFill="1" applyBorder="1" applyAlignment="1" applyProtection="1">
      <alignment horizontal="right"/>
    </xf>
    <xf numFmtId="0" fontId="13" fillId="0" borderId="0" xfId="0" applyFont="1" applyFill="1" applyBorder="1" applyAlignment="1" applyProtection="1"/>
    <xf numFmtId="0" fontId="11" fillId="0" borderId="0" xfId="0" applyFont="1" applyBorder="1" applyProtection="1"/>
    <xf numFmtId="0" fontId="12" fillId="0" borderId="0" xfId="0" applyFont="1" applyFill="1" applyBorder="1" applyProtection="1"/>
    <xf numFmtId="0" fontId="12" fillId="0" borderId="0" xfId="0" applyFont="1" applyFill="1" applyBorder="1" applyAlignment="1" applyProtection="1">
      <alignment horizontal="right"/>
    </xf>
    <xf numFmtId="0" fontId="11" fillId="0" borderId="0" xfId="0" applyFont="1" applyBorder="1" applyAlignment="1" applyProtection="1"/>
    <xf numFmtId="14" fontId="11" fillId="0" borderId="0" xfId="0" applyNumberFormat="1" applyFont="1" applyBorder="1" applyAlignment="1" applyProtection="1"/>
    <xf numFmtId="0" fontId="11" fillId="0" borderId="0" xfId="0" applyFont="1" applyFill="1" applyBorder="1" applyAlignment="1" applyProtection="1"/>
    <xf numFmtId="0" fontId="2" fillId="0" borderId="0" xfId="0" applyFont="1" applyAlignment="1" applyProtection="1"/>
    <xf numFmtId="0" fontId="2" fillId="0" borderId="0" xfId="0" applyFont="1" applyBorder="1" applyAlignment="1" applyProtection="1">
      <alignment horizontal="right"/>
    </xf>
    <xf numFmtId="2" fontId="0" fillId="0" borderId="1" xfId="0" applyNumberFormat="1" applyBorder="1" applyAlignment="1" applyProtection="1">
      <alignment horizontal="center" vertical="center" wrapText="1"/>
    </xf>
    <xf numFmtId="165" fontId="5" fillId="3" borderId="8" xfId="0" applyNumberFormat="1" applyFont="1" applyFill="1" applyBorder="1" applyAlignment="1" applyProtection="1">
      <alignment horizontal="center" vertical="center" wrapText="1"/>
    </xf>
    <xf numFmtId="165" fontId="5" fillId="3" borderId="5" xfId="0" applyNumberFormat="1" applyFont="1" applyFill="1" applyBorder="1" applyAlignment="1" applyProtection="1">
      <alignment horizontal="center" vertical="center" wrapText="1"/>
    </xf>
    <xf numFmtId="2" fontId="5" fillId="3" borderId="5" xfId="0" quotePrefix="1" applyNumberFormat="1" applyFont="1" applyFill="1" applyBorder="1" applyAlignment="1" applyProtection="1">
      <alignment horizontal="center" vertical="center" wrapText="1"/>
    </xf>
    <xf numFmtId="2" fontId="0" fillId="0" borderId="15" xfId="0" applyNumberFormat="1" applyBorder="1" applyAlignment="1" applyProtection="1">
      <alignment horizontal="center" vertical="center" wrapText="1"/>
    </xf>
    <xf numFmtId="2" fontId="0" fillId="0" borderId="17" xfId="0" applyNumberFormat="1" applyBorder="1" applyAlignment="1" applyProtection="1">
      <alignment horizontal="center" vertical="center" wrapText="1"/>
    </xf>
    <xf numFmtId="0" fontId="7" fillId="4" borderId="20" xfId="0" applyFont="1" applyFill="1" applyBorder="1" applyAlignment="1" applyProtection="1">
      <alignment horizontal="center" vertical="center" wrapText="1"/>
    </xf>
    <xf numFmtId="0" fontId="7" fillId="4" borderId="21" xfId="0" applyFont="1" applyFill="1" applyBorder="1" applyAlignment="1" applyProtection="1">
      <alignment horizontal="center" vertical="center" wrapText="1"/>
    </xf>
    <xf numFmtId="0" fontId="8" fillId="2" borderId="0" xfId="0" applyFont="1" applyFill="1" applyBorder="1" applyAlignment="1" applyProtection="1">
      <alignment wrapText="1"/>
      <protection locked="0"/>
    </xf>
    <xf numFmtId="0" fontId="14" fillId="2" borderId="0" xfId="0" applyFont="1" applyFill="1" applyBorder="1" applyAlignment="1" applyProtection="1">
      <alignment horizontal="right" wrapText="1"/>
    </xf>
    <xf numFmtId="2" fontId="15" fillId="2" borderId="8" xfId="0" applyNumberFormat="1" applyFont="1" applyFill="1" applyBorder="1" applyAlignment="1" applyProtection="1">
      <alignment horizontal="center" vertical="center" wrapText="1"/>
    </xf>
    <xf numFmtId="165" fontId="15" fillId="2" borderId="8" xfId="0" applyNumberFormat="1" applyFont="1" applyFill="1" applyBorder="1" applyAlignment="1" applyProtection="1">
      <alignment horizontal="center" vertical="center" wrapText="1"/>
    </xf>
    <xf numFmtId="2" fontId="15" fillId="2" borderId="8" xfId="0" quotePrefix="1" applyNumberFormat="1" applyFont="1" applyFill="1" applyBorder="1" applyAlignment="1" applyProtection="1">
      <alignment horizontal="center" vertical="center" wrapText="1"/>
    </xf>
    <xf numFmtId="2" fontId="15" fillId="2" borderId="9" xfId="0" quotePrefix="1" applyNumberFormat="1" applyFont="1" applyFill="1" applyBorder="1" applyAlignment="1" applyProtection="1">
      <alignment horizontal="center" vertical="center" wrapText="1"/>
    </xf>
    <xf numFmtId="0" fontId="5" fillId="0" borderId="0" xfId="0" applyFont="1" applyProtection="1"/>
    <xf numFmtId="0" fontId="0" fillId="0" borderId="15" xfId="0" applyBorder="1" applyAlignment="1" applyProtection="1">
      <alignment horizontal="center" vertical="center" wrapText="1"/>
    </xf>
    <xf numFmtId="0" fontId="0" fillId="0" borderId="1" xfId="0" applyBorder="1" applyAlignment="1" applyProtection="1">
      <alignment horizontal="center" vertical="center" wrapText="1"/>
    </xf>
    <xf numFmtId="165" fontId="0" fillId="0" borderId="15" xfId="1" applyNumberFormat="1" applyFont="1" applyBorder="1" applyAlignment="1" applyProtection="1">
      <alignment horizontal="center" vertical="center" wrapText="1"/>
    </xf>
    <xf numFmtId="165" fontId="4" fillId="0" borderId="1" xfId="1" applyNumberFormat="1" applyFont="1" applyBorder="1" applyAlignment="1" applyProtection="1">
      <alignment horizontal="center" vertical="center" wrapText="1"/>
    </xf>
    <xf numFmtId="165" fontId="0" fillId="0" borderId="1" xfId="1" applyNumberFormat="1" applyFont="1" applyBorder="1" applyAlignment="1" applyProtection="1">
      <alignment horizontal="center" vertical="center" wrapText="1"/>
    </xf>
    <xf numFmtId="0" fontId="8" fillId="2" borderId="0" xfId="0" applyFont="1" applyFill="1" applyBorder="1" applyAlignment="1" applyProtection="1">
      <alignment horizontal="left" wrapText="1"/>
    </xf>
    <xf numFmtId="0" fontId="14" fillId="2" borderId="0" xfId="0" applyFont="1" applyFill="1" applyBorder="1" applyAlignment="1" applyProtection="1">
      <alignment horizontal="right"/>
    </xf>
    <xf numFmtId="14" fontId="11" fillId="6" borderId="3" xfId="0" applyNumberFormat="1" applyFont="1" applyFill="1" applyBorder="1" applyAlignment="1" applyProtection="1">
      <alignment horizontal="center"/>
      <protection locked="0"/>
    </xf>
    <xf numFmtId="0" fontId="0" fillId="0" borderId="1" xfId="0" applyFill="1" applyBorder="1" applyAlignment="1" applyProtection="1">
      <alignment horizontal="left" vertical="center" wrapText="1"/>
    </xf>
    <xf numFmtId="0" fontId="2" fillId="0" borderId="0" xfId="0" applyFont="1" applyAlignment="1" applyProtection="1">
      <alignment horizontal="right" vertical="top"/>
    </xf>
    <xf numFmtId="0" fontId="2" fillId="2" borderId="0" xfId="0" applyFont="1" applyFill="1" applyBorder="1" applyAlignment="1" applyProtection="1"/>
    <xf numFmtId="0" fontId="14" fillId="2" borderId="0" xfId="0" applyFont="1" applyFill="1" applyBorder="1" applyAlignment="1" applyProtection="1">
      <alignment horizontal="left" wrapText="1"/>
    </xf>
    <xf numFmtId="0" fontId="0" fillId="0" borderId="13" xfId="0" applyBorder="1" applyAlignment="1" applyProtection="1">
      <alignment horizontal="center" vertical="center" wrapText="1"/>
    </xf>
    <xf numFmtId="165" fontId="4" fillId="0" borderId="13" xfId="1" applyNumberFormat="1" applyFont="1" applyBorder="1" applyAlignment="1" applyProtection="1">
      <alignment horizontal="center" vertical="center" wrapText="1"/>
    </xf>
    <xf numFmtId="0" fontId="0" fillId="0" borderId="13" xfId="0" applyFill="1" applyBorder="1" applyAlignment="1" applyProtection="1">
      <alignment horizontal="left" vertical="center" wrapText="1"/>
    </xf>
    <xf numFmtId="2" fontId="0" fillId="0" borderId="13" xfId="0" applyNumberFormat="1" applyBorder="1" applyAlignment="1" applyProtection="1">
      <alignment horizontal="center" vertical="center" wrapText="1"/>
    </xf>
    <xf numFmtId="0" fontId="6" fillId="0" borderId="0" xfId="0" applyFont="1" applyFill="1" applyBorder="1" applyAlignment="1" applyProtection="1">
      <alignment horizontal="center"/>
    </xf>
    <xf numFmtId="0" fontId="19" fillId="2" borderId="1" xfId="0" applyFont="1" applyFill="1" applyBorder="1" applyAlignment="1" applyProtection="1">
      <alignment horizontal="left" vertical="center" wrapText="1"/>
    </xf>
    <xf numFmtId="2" fontId="15" fillId="2" borderId="1" xfId="0" applyNumberFormat="1" applyFont="1" applyFill="1" applyBorder="1" applyAlignment="1" applyProtection="1">
      <alignment horizontal="center" vertical="center" wrapText="1"/>
    </xf>
    <xf numFmtId="165" fontId="15" fillId="2" borderId="1" xfId="0" applyNumberFormat="1" applyFont="1" applyFill="1" applyBorder="1" applyAlignment="1" applyProtection="1">
      <alignment horizontal="center" vertical="center" wrapText="1"/>
    </xf>
    <xf numFmtId="2" fontId="15" fillId="2" borderId="1" xfId="0" quotePrefix="1" applyNumberFormat="1" applyFont="1" applyFill="1" applyBorder="1" applyAlignment="1" applyProtection="1">
      <alignment horizontal="center" vertical="center" wrapText="1"/>
    </xf>
    <xf numFmtId="0" fontId="19" fillId="2" borderId="8" xfId="0" applyFont="1" applyFill="1" applyBorder="1" applyAlignment="1" applyProtection="1">
      <alignment horizontal="left" vertical="center" wrapText="1"/>
    </xf>
    <xf numFmtId="2" fontId="15" fillId="2" borderId="11" xfId="0" applyNumberFormat="1" applyFont="1" applyFill="1" applyBorder="1" applyAlignment="1" applyProtection="1">
      <alignment horizontal="center" vertical="center" wrapText="1"/>
    </xf>
    <xf numFmtId="0" fontId="19" fillId="2" borderId="13" xfId="0" applyFont="1" applyFill="1" applyBorder="1" applyAlignment="1" applyProtection="1">
      <alignment horizontal="left" vertical="center" wrapText="1"/>
    </xf>
    <xf numFmtId="165" fontId="15" fillId="2" borderId="13" xfId="0" quotePrefix="1" applyNumberFormat="1" applyFont="1" applyFill="1" applyBorder="1" applyAlignment="1" applyProtection="1">
      <alignment horizontal="center" vertical="center" wrapText="1"/>
    </xf>
    <xf numFmtId="2" fontId="15" fillId="2" borderId="13" xfId="0" applyNumberFormat="1" applyFont="1" applyFill="1" applyBorder="1" applyAlignment="1" applyProtection="1">
      <alignment horizontal="center" vertical="center" wrapText="1"/>
    </xf>
    <xf numFmtId="2" fontId="15" fillId="2" borderId="14" xfId="0" applyNumberFormat="1" applyFont="1" applyFill="1" applyBorder="1" applyAlignment="1" applyProtection="1">
      <alignment horizontal="center" vertical="center" wrapText="1"/>
    </xf>
    <xf numFmtId="2" fontId="5" fillId="3" borderId="15" xfId="0" applyNumberFormat="1" applyFont="1" applyFill="1" applyBorder="1" applyAlignment="1" applyProtection="1">
      <alignment horizontal="center" vertical="center" wrapText="1"/>
    </xf>
    <xf numFmtId="165" fontId="5" fillId="3" borderId="15" xfId="0" applyNumberFormat="1" applyFont="1" applyFill="1" applyBorder="1" applyAlignment="1" applyProtection="1">
      <alignment horizontal="center" vertical="center" wrapText="1"/>
    </xf>
    <xf numFmtId="2" fontId="5" fillId="3" borderId="15" xfId="0" quotePrefix="1" applyNumberFormat="1" applyFont="1" applyFill="1" applyBorder="1" applyAlignment="1" applyProtection="1">
      <alignment horizontal="center" vertical="center" wrapText="1"/>
    </xf>
    <xf numFmtId="2" fontId="5" fillId="3" borderId="17" xfId="0" quotePrefix="1" applyNumberFormat="1" applyFont="1" applyFill="1" applyBorder="1" applyAlignment="1" applyProtection="1">
      <alignment horizontal="center" vertical="center" wrapText="1"/>
    </xf>
    <xf numFmtId="0" fontId="19" fillId="5" borderId="8" xfId="0" applyFont="1" applyFill="1" applyBorder="1" applyAlignment="1" applyProtection="1">
      <alignment horizontal="left" vertical="center" wrapText="1"/>
    </xf>
    <xf numFmtId="2" fontId="15" fillId="5" borderId="8" xfId="0" applyNumberFormat="1" applyFont="1" applyFill="1" applyBorder="1" applyAlignment="1" applyProtection="1">
      <alignment horizontal="center" vertical="center" wrapText="1"/>
    </xf>
    <xf numFmtId="165" fontId="15" fillId="5" borderId="8" xfId="0" applyNumberFormat="1" applyFont="1" applyFill="1" applyBorder="1" applyAlignment="1" applyProtection="1">
      <alignment horizontal="center" vertical="center" wrapText="1"/>
    </xf>
    <xf numFmtId="2" fontId="15" fillId="5" borderId="8" xfId="0" quotePrefix="1" applyNumberFormat="1" applyFont="1" applyFill="1" applyBorder="1" applyAlignment="1" applyProtection="1">
      <alignment horizontal="center" vertical="center" wrapText="1"/>
    </xf>
    <xf numFmtId="2" fontId="15" fillId="5" borderId="9" xfId="0" quotePrefix="1" applyNumberFormat="1" applyFont="1" applyFill="1" applyBorder="1" applyAlignment="1" applyProtection="1">
      <alignment horizontal="center" vertical="center" wrapText="1"/>
    </xf>
    <xf numFmtId="0" fontId="19" fillId="5" borderId="1" xfId="0" applyFont="1" applyFill="1" applyBorder="1" applyAlignment="1" applyProtection="1">
      <alignment horizontal="left" vertical="center" wrapText="1"/>
    </xf>
    <xf numFmtId="2" fontId="15" fillId="5" borderId="1" xfId="0" applyNumberFormat="1" applyFont="1" applyFill="1" applyBorder="1" applyAlignment="1" applyProtection="1">
      <alignment horizontal="center" vertical="center" wrapText="1"/>
    </xf>
    <xf numFmtId="2" fontId="15" fillId="5" borderId="1" xfId="0" quotePrefix="1" applyNumberFormat="1" applyFont="1" applyFill="1" applyBorder="1" applyAlignment="1" applyProtection="1">
      <alignment horizontal="center" vertical="center" wrapText="1"/>
    </xf>
    <xf numFmtId="165" fontId="15" fillId="5" borderId="1" xfId="0" applyNumberFormat="1" applyFont="1" applyFill="1" applyBorder="1" applyAlignment="1" applyProtection="1">
      <alignment horizontal="center" vertical="center" wrapText="1"/>
    </xf>
    <xf numFmtId="2" fontId="15" fillId="5" borderId="11" xfId="0" applyNumberFormat="1" applyFont="1" applyFill="1" applyBorder="1" applyAlignment="1" applyProtection="1">
      <alignment horizontal="center" vertical="center" wrapText="1"/>
    </xf>
    <xf numFmtId="0" fontId="19" fillId="5" borderId="13" xfId="0" applyFont="1" applyFill="1" applyBorder="1" applyAlignment="1" applyProtection="1">
      <alignment horizontal="left" vertical="center" wrapText="1"/>
    </xf>
    <xf numFmtId="165" fontId="15" fillId="5" borderId="13" xfId="0" quotePrefix="1" applyNumberFormat="1" applyFont="1" applyFill="1" applyBorder="1" applyAlignment="1" applyProtection="1">
      <alignment horizontal="center" vertical="center" wrapText="1"/>
    </xf>
    <xf numFmtId="2" fontId="15" fillId="5" borderId="13" xfId="0" applyNumberFormat="1" applyFont="1" applyFill="1" applyBorder="1" applyAlignment="1" applyProtection="1">
      <alignment horizontal="center" vertical="center" wrapText="1"/>
    </xf>
    <xf numFmtId="2" fontId="15" fillId="5" borderId="14" xfId="0" applyNumberFormat="1" applyFont="1" applyFill="1" applyBorder="1" applyAlignment="1" applyProtection="1">
      <alignment horizontal="center" vertical="center" wrapText="1"/>
    </xf>
    <xf numFmtId="0" fontId="19" fillId="5" borderId="5" xfId="0" applyFont="1" applyFill="1" applyBorder="1" applyAlignment="1" applyProtection="1">
      <alignment horizontal="left" vertical="center" wrapText="1"/>
    </xf>
    <xf numFmtId="165" fontId="15" fillId="5" borderId="5" xfId="0" quotePrefix="1" applyNumberFormat="1" applyFont="1" applyFill="1" applyBorder="1" applyAlignment="1" applyProtection="1">
      <alignment horizontal="center" vertical="center" wrapText="1"/>
    </xf>
    <xf numFmtId="2" fontId="15" fillId="5" borderId="5" xfId="0" applyNumberFormat="1" applyFont="1" applyFill="1" applyBorder="1" applyAlignment="1" applyProtection="1">
      <alignment horizontal="center" vertical="center" wrapText="1"/>
    </xf>
    <xf numFmtId="2" fontId="15" fillId="5" borderId="6" xfId="0" applyNumberFormat="1" applyFont="1" applyFill="1" applyBorder="1" applyAlignment="1" applyProtection="1">
      <alignment horizontal="center" vertical="center" wrapText="1"/>
    </xf>
    <xf numFmtId="0" fontId="7" fillId="4" borderId="40" xfId="0" applyFont="1" applyFill="1" applyBorder="1" applyAlignment="1" applyProtection="1">
      <alignment horizontal="center" vertical="center" wrapText="1"/>
    </xf>
    <xf numFmtId="2" fontId="0" fillId="0" borderId="41" xfId="0" applyNumberFormat="1" applyBorder="1" applyAlignment="1" applyProtection="1">
      <alignment horizontal="center" vertical="center" wrapText="1"/>
    </xf>
    <xf numFmtId="2" fontId="0" fillId="0" borderId="35" xfId="0" applyNumberFormat="1" applyBorder="1" applyAlignment="1" applyProtection="1">
      <alignment horizontal="center" vertical="center" wrapText="1"/>
    </xf>
    <xf numFmtId="2" fontId="5" fillId="3" borderId="42" xfId="0" applyNumberFormat="1" applyFont="1" applyFill="1" applyBorder="1" applyAlignment="1" applyProtection="1">
      <alignment horizontal="center" vertical="center" wrapText="1"/>
    </xf>
    <xf numFmtId="2" fontId="15" fillId="5" borderId="41" xfId="0" applyNumberFormat="1" applyFont="1" applyFill="1" applyBorder="1" applyAlignment="1" applyProtection="1">
      <alignment horizontal="center" vertical="center" wrapText="1"/>
    </xf>
    <xf numFmtId="0" fontId="7" fillId="4" borderId="20" xfId="0" applyFont="1" applyFill="1" applyBorder="1" applyAlignment="1" applyProtection="1">
      <alignment horizontal="center" vertical="center" wrapText="1"/>
    </xf>
    <xf numFmtId="0" fontId="0" fillId="7" borderId="15" xfId="0" applyFill="1" applyBorder="1" applyAlignment="1" applyProtection="1">
      <alignment horizontal="center" vertical="center" wrapText="1"/>
      <protection locked="0"/>
    </xf>
    <xf numFmtId="0" fontId="0" fillId="7" borderId="1" xfId="0" applyFill="1" applyBorder="1" applyAlignment="1" applyProtection="1">
      <alignment horizontal="center" vertical="center" wrapText="1"/>
      <protection locked="0"/>
    </xf>
    <xf numFmtId="0" fontId="0" fillId="7" borderId="13" xfId="0" applyFill="1" applyBorder="1" applyAlignment="1" applyProtection="1">
      <alignment horizontal="center" vertical="center" wrapText="1"/>
      <protection locked="0"/>
    </xf>
    <xf numFmtId="165" fontId="0" fillId="7" borderId="15" xfId="1" applyNumberFormat="1" applyFont="1" applyFill="1" applyBorder="1" applyAlignment="1" applyProtection="1">
      <alignment horizontal="center" vertical="center" wrapText="1"/>
      <protection locked="0"/>
    </xf>
    <xf numFmtId="165" fontId="4" fillId="7" borderId="1" xfId="1" applyNumberFormat="1" applyFont="1" applyFill="1" applyBorder="1" applyAlignment="1" applyProtection="1">
      <alignment horizontal="center" vertical="center" wrapText="1"/>
      <protection locked="0"/>
    </xf>
    <xf numFmtId="165" fontId="0" fillId="7" borderId="1" xfId="1" applyNumberFormat="1" applyFont="1" applyFill="1" applyBorder="1" applyAlignment="1" applyProtection="1">
      <alignment horizontal="center" vertical="center" wrapText="1"/>
      <protection locked="0"/>
    </xf>
    <xf numFmtId="165" fontId="4" fillId="7" borderId="13" xfId="1" applyNumberFormat="1" applyFont="1" applyFill="1" applyBorder="1" applyAlignment="1" applyProtection="1">
      <alignment horizontal="center" vertical="center" wrapText="1"/>
      <protection locked="0"/>
    </xf>
    <xf numFmtId="0" fontId="0" fillId="7" borderId="1" xfId="0" applyFill="1" applyBorder="1" applyAlignment="1" applyProtection="1">
      <alignment horizontal="center" vertical="center" wrapText="1"/>
    </xf>
    <xf numFmtId="0" fontId="0" fillId="7" borderId="13" xfId="0" applyFill="1" applyBorder="1" applyAlignment="1" applyProtection="1">
      <alignment horizontal="center" vertical="center" wrapText="1"/>
    </xf>
    <xf numFmtId="0" fontId="22" fillId="0" borderId="0" xfId="0" applyFont="1" applyProtection="1"/>
    <xf numFmtId="0" fontId="0" fillId="7" borderId="15" xfId="0" applyFill="1" applyBorder="1" applyAlignment="1" applyProtection="1">
      <alignment horizontal="left" vertical="center" wrapText="1"/>
      <protection locked="0"/>
    </xf>
    <xf numFmtId="0" fontId="11" fillId="6" borderId="3" xfId="0" applyFont="1" applyFill="1" applyBorder="1" applyAlignment="1" applyProtection="1">
      <alignment horizontal="left"/>
      <protection locked="0"/>
    </xf>
    <xf numFmtId="0" fontId="11" fillId="6" borderId="2" xfId="0" applyFont="1" applyFill="1" applyBorder="1" applyAlignment="1" applyProtection="1">
      <alignment horizontal="left"/>
      <protection locked="0"/>
    </xf>
    <xf numFmtId="0" fontId="6" fillId="0" borderId="0" xfId="0" applyFont="1" applyFill="1" applyBorder="1" applyAlignment="1" applyProtection="1">
      <alignment horizontal="center"/>
    </xf>
    <xf numFmtId="0" fontId="11" fillId="0" borderId="0" xfId="0" applyFont="1" applyBorder="1" applyAlignment="1" applyProtection="1">
      <alignment horizontal="center"/>
    </xf>
    <xf numFmtId="0" fontId="11" fillId="6" borderId="3" xfId="0" applyFont="1" applyFill="1" applyBorder="1" applyAlignment="1" applyProtection="1">
      <alignment horizontal="left" wrapText="1"/>
      <protection locked="0"/>
    </xf>
    <xf numFmtId="2" fontId="15" fillId="5" borderId="5" xfId="0" applyNumberFormat="1" applyFont="1" applyFill="1" applyBorder="1" applyAlignment="1" applyProtection="1">
      <alignment horizontal="center" vertical="center" wrapText="1"/>
    </xf>
    <xf numFmtId="0" fontId="18" fillId="5" borderId="34" xfId="0" applyFont="1" applyFill="1" applyBorder="1" applyAlignment="1" applyProtection="1">
      <alignment horizontal="center" vertical="center" wrapText="1"/>
    </xf>
    <xf numFmtId="0" fontId="18" fillId="5" borderId="32" xfId="0" applyFont="1" applyFill="1" applyBorder="1" applyAlignment="1" applyProtection="1">
      <alignment horizontal="center" vertical="center" wrapText="1"/>
    </xf>
    <xf numFmtId="0" fontId="18" fillId="5" borderId="7" xfId="0" applyFont="1" applyFill="1" applyBorder="1" applyAlignment="1" applyProtection="1">
      <alignment horizontal="center" vertical="center" wrapText="1"/>
    </xf>
    <xf numFmtId="0" fontId="18" fillId="5" borderId="10" xfId="0" applyFont="1" applyFill="1" applyBorder="1" applyAlignment="1" applyProtection="1">
      <alignment horizontal="center" vertical="center" wrapText="1"/>
    </xf>
    <xf numFmtId="0" fontId="18" fillId="5" borderId="4" xfId="0" applyFont="1" applyFill="1" applyBorder="1" applyAlignment="1" applyProtection="1">
      <alignment horizontal="center" vertical="center" wrapText="1"/>
    </xf>
    <xf numFmtId="2" fontId="15" fillId="2" borderId="13" xfId="0" applyNumberFormat="1" applyFont="1" applyFill="1" applyBorder="1" applyAlignment="1" applyProtection="1">
      <alignment horizontal="center" vertical="center" wrapText="1"/>
    </xf>
    <xf numFmtId="0" fontId="18" fillId="2" borderId="7" xfId="0" applyFont="1" applyFill="1" applyBorder="1" applyAlignment="1" applyProtection="1">
      <alignment horizontal="center" vertical="center" wrapText="1"/>
    </xf>
    <xf numFmtId="0" fontId="18" fillId="2" borderId="10" xfId="0" applyFont="1" applyFill="1" applyBorder="1" applyAlignment="1" applyProtection="1">
      <alignment horizontal="center" vertical="center" wrapText="1"/>
    </xf>
    <xf numFmtId="0" fontId="18" fillId="2" borderId="12" xfId="0" applyFont="1" applyFill="1" applyBorder="1" applyAlignment="1" applyProtection="1">
      <alignment horizontal="center" vertical="center" wrapText="1"/>
    </xf>
    <xf numFmtId="2" fontId="15" fillId="5" borderId="35" xfId="0" applyNumberFormat="1" applyFont="1" applyFill="1" applyBorder="1" applyAlignment="1" applyProtection="1">
      <alignment horizontal="center" vertical="center" wrapText="1"/>
    </xf>
    <xf numFmtId="2" fontId="15" fillId="5" borderId="36" xfId="0" applyNumberFormat="1" applyFont="1" applyFill="1" applyBorder="1" applyAlignment="1" applyProtection="1">
      <alignment horizontal="center" vertical="center" wrapText="1"/>
    </xf>
    <xf numFmtId="0" fontId="18" fillId="2" borderId="34" xfId="0" applyFont="1" applyFill="1" applyBorder="1" applyAlignment="1" applyProtection="1">
      <alignment horizontal="center" vertical="center" wrapText="1"/>
    </xf>
    <xf numFmtId="0" fontId="18" fillId="2" borderId="32" xfId="0" applyFont="1" applyFill="1" applyBorder="1" applyAlignment="1" applyProtection="1">
      <alignment horizontal="center" vertical="center" wrapText="1"/>
    </xf>
    <xf numFmtId="2" fontId="15" fillId="5" borderId="13" xfId="0" applyNumberFormat="1" applyFont="1" applyFill="1" applyBorder="1" applyAlignment="1" applyProtection="1">
      <alignment horizontal="center" vertical="center" wrapText="1"/>
    </xf>
    <xf numFmtId="17" fontId="0" fillId="7" borderId="16" xfId="0" applyNumberFormat="1" applyFill="1" applyBorder="1" applyAlignment="1" applyProtection="1">
      <alignment horizontal="center" vertical="center" wrapText="1"/>
      <protection locked="0"/>
    </xf>
    <xf numFmtId="17" fontId="0" fillId="7" borderId="15" xfId="0" applyNumberFormat="1" applyFill="1" applyBorder="1" applyAlignment="1" applyProtection="1">
      <alignment horizontal="center" vertical="center" wrapText="1"/>
      <protection locked="0"/>
    </xf>
    <xf numFmtId="0" fontId="2" fillId="3" borderId="28" xfId="0" applyFont="1" applyFill="1" applyBorder="1" applyAlignment="1" applyProtection="1">
      <alignment horizontal="left" vertical="center" wrapText="1"/>
    </xf>
    <xf numFmtId="0" fontId="2" fillId="3" borderId="22" xfId="0" applyFont="1" applyFill="1" applyBorder="1" applyAlignment="1" applyProtection="1">
      <alignment horizontal="left" vertical="center" wrapText="1"/>
    </xf>
    <xf numFmtId="0" fontId="2" fillId="3" borderId="29" xfId="0" applyFont="1" applyFill="1" applyBorder="1" applyAlignment="1" applyProtection="1">
      <alignment horizontal="left" vertical="center" wrapText="1"/>
    </xf>
    <xf numFmtId="0" fontId="2" fillId="3" borderId="23" xfId="0" applyFont="1" applyFill="1" applyBorder="1" applyAlignment="1" applyProtection="1">
      <alignment horizontal="left" vertical="center" wrapText="1"/>
    </xf>
    <xf numFmtId="17" fontId="0" fillId="7" borderId="32" xfId="0" applyNumberFormat="1" applyFill="1" applyBorder="1" applyAlignment="1" applyProtection="1">
      <alignment horizontal="center" vertical="center" wrapText="1"/>
      <protection locked="0"/>
    </xf>
    <xf numFmtId="17" fontId="0" fillId="7" borderId="33" xfId="0" applyNumberForma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xf>
    <xf numFmtId="0" fontId="7" fillId="4" borderId="25" xfId="0" applyFont="1" applyFill="1" applyBorder="1" applyAlignment="1" applyProtection="1">
      <alignment horizontal="center" vertical="center" wrapText="1"/>
    </xf>
    <xf numFmtId="0" fontId="7" fillId="4" borderId="26" xfId="0" applyFont="1" applyFill="1" applyBorder="1" applyAlignment="1" applyProtection="1">
      <alignment horizontal="center" vertical="center" wrapText="1"/>
    </xf>
    <xf numFmtId="0" fontId="7" fillId="4" borderId="27" xfId="0" applyFont="1" applyFill="1" applyBorder="1" applyAlignment="1" applyProtection="1">
      <alignment horizontal="center" vertical="center" wrapText="1"/>
    </xf>
    <xf numFmtId="0" fontId="2" fillId="3" borderId="37" xfId="0" applyFont="1" applyFill="1" applyBorder="1" applyAlignment="1" applyProtection="1">
      <alignment horizontal="left" vertical="center" wrapText="1"/>
    </xf>
    <xf numFmtId="0" fontId="2" fillId="3" borderId="38" xfId="0" applyFont="1" applyFill="1" applyBorder="1" applyAlignment="1" applyProtection="1">
      <alignment horizontal="left" vertical="center" wrapText="1"/>
    </xf>
    <xf numFmtId="0" fontId="2" fillId="0" borderId="0" xfId="0" applyFont="1" applyAlignment="1" applyProtection="1">
      <alignment horizontal="left"/>
    </xf>
    <xf numFmtId="0" fontId="7" fillId="4" borderId="18" xfId="0" applyFont="1" applyFill="1" applyBorder="1" applyAlignment="1" applyProtection="1">
      <alignment horizontal="center" vertical="center" wrapText="1"/>
    </xf>
    <xf numFmtId="0" fontId="7" fillId="4" borderId="20" xfId="0" applyFont="1" applyFill="1" applyBorder="1" applyAlignment="1" applyProtection="1">
      <alignment horizontal="center" vertical="center" wrapText="1"/>
    </xf>
    <xf numFmtId="0" fontId="7" fillId="4" borderId="39" xfId="0" applyFont="1" applyFill="1" applyBorder="1" applyAlignment="1" applyProtection="1">
      <alignment horizontal="center" vertical="center" wrapText="1"/>
    </xf>
    <xf numFmtId="0" fontId="7" fillId="4" borderId="19" xfId="0" applyFont="1" applyFill="1" applyBorder="1" applyAlignment="1" applyProtection="1">
      <alignment horizontal="center" vertical="center" wrapText="1"/>
    </xf>
    <xf numFmtId="0" fontId="7" fillId="4" borderId="30" xfId="0" applyFont="1" applyFill="1" applyBorder="1" applyAlignment="1" applyProtection="1">
      <alignment horizontal="center" vertical="center" wrapText="1"/>
    </xf>
    <xf numFmtId="0" fontId="7" fillId="4" borderId="31" xfId="0" applyFont="1" applyFill="1" applyBorder="1" applyAlignment="1" applyProtection="1">
      <alignment horizontal="center" vertical="center" wrapText="1"/>
    </xf>
    <xf numFmtId="0" fontId="8" fillId="7" borderId="3" xfId="0" applyFont="1" applyFill="1" applyBorder="1" applyAlignment="1" applyProtection="1">
      <alignment horizontal="left" wrapText="1"/>
      <protection locked="0"/>
    </xf>
    <xf numFmtId="0" fontId="8" fillId="7" borderId="3" xfId="0" applyFont="1" applyFill="1" applyBorder="1" applyAlignment="1" applyProtection="1">
      <alignment horizontal="center" wrapText="1"/>
      <protection locked="0"/>
    </xf>
    <xf numFmtId="0" fontId="8" fillId="7" borderId="3" xfId="0" applyFont="1" applyFill="1" applyBorder="1" applyAlignment="1" applyProtection="1">
      <alignment horizontal="center" vertical="center"/>
      <protection locked="0"/>
    </xf>
    <xf numFmtId="0" fontId="0" fillId="7" borderId="3" xfId="0" applyFill="1" applyBorder="1" applyAlignment="1" applyProtection="1">
      <alignment horizontal="center"/>
      <protection locked="0"/>
    </xf>
    <xf numFmtId="0" fontId="8" fillId="7" borderId="2" xfId="0" applyFont="1" applyFill="1" applyBorder="1" applyAlignment="1" applyProtection="1">
      <alignment horizontal="left" wrapText="1"/>
      <protection locked="0"/>
    </xf>
    <xf numFmtId="165" fontId="0" fillId="7" borderId="3" xfId="1" applyNumberFormat="1" applyFont="1" applyFill="1" applyBorder="1" applyAlignment="1" applyProtection="1">
      <alignment horizontal="left" wrapText="1"/>
      <protection locked="0"/>
    </xf>
    <xf numFmtId="166" fontId="1" fillId="7" borderId="2" xfId="0" applyNumberFormat="1" applyFont="1" applyFill="1" applyBorder="1" applyAlignment="1" applyProtection="1">
      <alignment horizontal="left"/>
      <protection locked="0"/>
    </xf>
    <xf numFmtId="0" fontId="1" fillId="7" borderId="2" xfId="0" applyFont="1" applyFill="1" applyBorder="1" applyAlignment="1" applyProtection="1">
      <alignment horizontal="left"/>
      <protection locked="0"/>
    </xf>
    <xf numFmtId="0" fontId="1" fillId="7" borderId="3" xfId="0" applyFont="1" applyFill="1" applyBorder="1" applyAlignment="1" applyProtection="1">
      <alignment horizontal="left"/>
      <protection locked="0"/>
    </xf>
    <xf numFmtId="0" fontId="8" fillId="7" borderId="2" xfId="0" applyFont="1" applyFill="1" applyBorder="1" applyAlignment="1" applyProtection="1">
      <alignment horizontal="center" wrapText="1"/>
      <protection locked="0"/>
    </xf>
    <xf numFmtId="0" fontId="5" fillId="0" borderId="0" xfId="0" applyFont="1" applyAlignment="1" applyProtection="1">
      <alignment horizontal="right" wrapText="1"/>
    </xf>
    <xf numFmtId="0" fontId="14" fillId="2" borderId="0" xfId="0" applyFont="1" applyFill="1" applyBorder="1" applyAlignment="1" applyProtection="1">
      <alignment horizontal="center" wrapText="1"/>
    </xf>
  </cellXfs>
  <cellStyles count="2">
    <cellStyle name="Moneda" xfId="1" builtinId="4"/>
    <cellStyle name="Normal" xfId="0" builtinId="0"/>
  </cellStyles>
  <dxfs count="11">
    <dxf>
      <font>
        <b/>
        <i val="0"/>
        <color rgb="FF00B050"/>
      </font>
    </dxf>
    <dxf>
      <font>
        <b/>
        <i val="0"/>
        <color rgb="FFC00000"/>
      </font>
    </dxf>
    <dxf>
      <font>
        <color rgb="FF9C0006"/>
      </font>
    </dxf>
    <dxf>
      <font>
        <color theme="8" tint="-0.499984740745262"/>
      </font>
    </dxf>
    <dxf>
      <font>
        <color rgb="FF9C0006"/>
      </font>
    </dxf>
    <dxf>
      <font>
        <color theme="8" tint="-0.499984740745262"/>
      </font>
    </dxf>
    <dxf>
      <font>
        <color theme="8" tint="-0.499984740745262"/>
      </font>
    </dxf>
    <dxf>
      <font>
        <color rgb="FF9C0006"/>
      </font>
    </dxf>
    <dxf>
      <font>
        <color theme="8" tint="-0.24994659260841701"/>
      </font>
    </dxf>
    <dxf>
      <font>
        <color theme="8" tint="-0.499984740745262"/>
      </font>
    </dxf>
    <dxf>
      <font>
        <color rgb="FF9C0006"/>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tx2"/>
                </a:solidFill>
                <a:latin typeface="+mn-lt"/>
                <a:ea typeface="+mn-ea"/>
                <a:cs typeface="+mn-cs"/>
              </a:defRPr>
            </a:pPr>
            <a:r>
              <a:rPr lang="es-CR" sz="1400"/>
              <a:t>Consumo</a:t>
            </a:r>
            <a:r>
              <a:rPr lang="es-CR" sz="1400" baseline="0"/>
              <a:t> de electricidad y producción (totales)</a:t>
            </a:r>
            <a:endParaRPr lang="es-CR" sz="1400"/>
          </a:p>
        </c:rich>
      </c:tx>
      <c:overlay val="0"/>
      <c:spPr>
        <a:noFill/>
        <a:ln>
          <a:noFill/>
        </a:ln>
        <a:effectLst/>
      </c:spPr>
      <c:txPr>
        <a:bodyPr rot="0" spcFirstLastPara="1" vertOverflow="ellipsis" vert="horz" wrap="square" anchor="ctr" anchorCtr="1"/>
        <a:lstStyle/>
        <a:p>
          <a:pPr>
            <a:defRPr sz="1400" b="1" i="0" u="none" strike="noStrike" kern="1200" baseline="0">
              <a:solidFill>
                <a:schemeClr val="tx2"/>
              </a:solidFill>
              <a:latin typeface="+mn-lt"/>
              <a:ea typeface="+mn-ea"/>
              <a:cs typeface="+mn-cs"/>
            </a:defRPr>
          </a:pPr>
          <a:endParaRPr lang="es-CR"/>
        </a:p>
      </c:txPr>
    </c:title>
    <c:autoTitleDeleted val="0"/>
    <c:plotArea>
      <c:layout/>
      <c:barChart>
        <c:barDir val="col"/>
        <c:grouping val="clustered"/>
        <c:varyColors val="0"/>
        <c:ser>
          <c:idx val="0"/>
          <c:order val="0"/>
          <c:tx>
            <c:v>Consumo de electricidad (kWh)</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'Edificio-Proceso 1'!$A$18:$A$47</c:f>
              <c:numCache>
                <c:formatCode>mmm\-yy</c:formatCode>
                <c:ptCount val="30"/>
                <c:pt idx="0">
                  <c:v>43983</c:v>
                </c:pt>
                <c:pt idx="1">
                  <c:v>44013</c:v>
                </c:pt>
                <c:pt idx="2">
                  <c:v>44044</c:v>
                </c:pt>
                <c:pt idx="3">
                  <c:v>44075</c:v>
                </c:pt>
                <c:pt idx="4">
                  <c:v>44105</c:v>
                </c:pt>
                <c:pt idx="5">
                  <c:v>44136</c:v>
                </c:pt>
                <c:pt idx="6">
                  <c:v>44166</c:v>
                </c:pt>
                <c:pt idx="7">
                  <c:v>44197</c:v>
                </c:pt>
                <c:pt idx="8">
                  <c:v>44228</c:v>
                </c:pt>
                <c:pt idx="9">
                  <c:v>44256</c:v>
                </c:pt>
                <c:pt idx="10">
                  <c:v>44287</c:v>
                </c:pt>
                <c:pt idx="11">
                  <c:v>44317</c:v>
                </c:pt>
                <c:pt idx="12">
                  <c:v>44348</c:v>
                </c:pt>
                <c:pt idx="13">
                  <c:v>44378</c:v>
                </c:pt>
                <c:pt idx="14">
                  <c:v>44409</c:v>
                </c:pt>
                <c:pt idx="15">
                  <c:v>44440</c:v>
                </c:pt>
                <c:pt idx="16">
                  <c:v>44470</c:v>
                </c:pt>
                <c:pt idx="17">
                  <c:v>44501</c:v>
                </c:pt>
                <c:pt idx="18">
                  <c:v>44531</c:v>
                </c:pt>
                <c:pt idx="19">
                  <c:v>44562</c:v>
                </c:pt>
                <c:pt idx="20">
                  <c:v>44593</c:v>
                </c:pt>
                <c:pt idx="21">
                  <c:v>44621</c:v>
                </c:pt>
                <c:pt idx="22">
                  <c:v>44652</c:v>
                </c:pt>
                <c:pt idx="23">
                  <c:v>44682</c:v>
                </c:pt>
                <c:pt idx="24">
                  <c:v>44713</c:v>
                </c:pt>
                <c:pt idx="25">
                  <c:v>44743</c:v>
                </c:pt>
                <c:pt idx="26">
                  <c:v>44774</c:v>
                </c:pt>
                <c:pt idx="27">
                  <c:v>44805</c:v>
                </c:pt>
                <c:pt idx="28">
                  <c:v>44835</c:v>
                </c:pt>
                <c:pt idx="29">
                  <c:v>44866</c:v>
                </c:pt>
              </c:numCache>
            </c:numRef>
          </c:cat>
          <c:val>
            <c:numRef>
              <c:f>'Edificio-Proceso 1'!$C$18:$C$47</c:f>
              <c:numCache>
                <c:formatCode>General</c:formatCode>
                <c:ptCount val="30"/>
              </c:numCache>
            </c:numRef>
          </c:val>
          <c:extLst>
            <c:ext xmlns:c16="http://schemas.microsoft.com/office/drawing/2014/chart" uri="{C3380CC4-5D6E-409C-BE32-E72D297353CC}">
              <c16:uniqueId val="{00000000-09BA-4A3B-91F4-803BEA76242D}"/>
            </c:ext>
          </c:extLst>
        </c:ser>
        <c:dLbls>
          <c:showLegendKey val="0"/>
          <c:showVal val="0"/>
          <c:showCatName val="0"/>
          <c:showSerName val="0"/>
          <c:showPercent val="0"/>
          <c:showBubbleSize val="0"/>
        </c:dLbls>
        <c:gapWidth val="150"/>
        <c:axId val="1936823791"/>
        <c:axId val="1633383903"/>
      </c:barChart>
      <c:lineChart>
        <c:grouping val="standard"/>
        <c:varyColors val="0"/>
        <c:ser>
          <c:idx val="1"/>
          <c:order val="1"/>
          <c:tx>
            <c:v>Producción (unidades)</c:v>
          </c:tx>
          <c:spPr>
            <a:ln w="31750" cap="rnd">
              <a:solidFill>
                <a:schemeClr val="accent2"/>
              </a:solidFill>
              <a:round/>
            </a:ln>
            <a:effectLst>
              <a:outerShdw blurRad="40000" dist="23000" dir="5400000" rotWithShape="0">
                <a:srgbClr val="000000">
                  <a:alpha val="35000"/>
                </a:srgbClr>
              </a:outerShdw>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2"/>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numRef>
              <c:f>'Edificio-Proceso 1'!$A$18:$A$47</c:f>
              <c:numCache>
                <c:formatCode>mmm\-yy</c:formatCode>
                <c:ptCount val="30"/>
                <c:pt idx="0">
                  <c:v>43983</c:v>
                </c:pt>
                <c:pt idx="1">
                  <c:v>44013</c:v>
                </c:pt>
                <c:pt idx="2">
                  <c:v>44044</c:v>
                </c:pt>
                <c:pt idx="3">
                  <c:v>44075</c:v>
                </c:pt>
                <c:pt idx="4">
                  <c:v>44105</c:v>
                </c:pt>
                <c:pt idx="5">
                  <c:v>44136</c:v>
                </c:pt>
                <c:pt idx="6">
                  <c:v>44166</c:v>
                </c:pt>
                <c:pt idx="7">
                  <c:v>44197</c:v>
                </c:pt>
                <c:pt idx="8">
                  <c:v>44228</c:v>
                </c:pt>
                <c:pt idx="9">
                  <c:v>44256</c:v>
                </c:pt>
                <c:pt idx="10">
                  <c:v>44287</c:v>
                </c:pt>
                <c:pt idx="11">
                  <c:v>44317</c:v>
                </c:pt>
                <c:pt idx="12">
                  <c:v>44348</c:v>
                </c:pt>
                <c:pt idx="13">
                  <c:v>44378</c:v>
                </c:pt>
                <c:pt idx="14">
                  <c:v>44409</c:v>
                </c:pt>
                <c:pt idx="15">
                  <c:v>44440</c:v>
                </c:pt>
                <c:pt idx="16">
                  <c:v>44470</c:v>
                </c:pt>
                <c:pt idx="17">
                  <c:v>44501</c:v>
                </c:pt>
                <c:pt idx="18">
                  <c:v>44531</c:v>
                </c:pt>
                <c:pt idx="19">
                  <c:v>44562</c:v>
                </c:pt>
                <c:pt idx="20">
                  <c:v>44593</c:v>
                </c:pt>
                <c:pt idx="21">
                  <c:v>44621</c:v>
                </c:pt>
                <c:pt idx="22">
                  <c:v>44652</c:v>
                </c:pt>
                <c:pt idx="23">
                  <c:v>44682</c:v>
                </c:pt>
                <c:pt idx="24">
                  <c:v>44713</c:v>
                </c:pt>
                <c:pt idx="25">
                  <c:v>44743</c:v>
                </c:pt>
                <c:pt idx="26">
                  <c:v>44774</c:v>
                </c:pt>
                <c:pt idx="27">
                  <c:v>44805</c:v>
                </c:pt>
                <c:pt idx="28">
                  <c:v>44835</c:v>
                </c:pt>
                <c:pt idx="29">
                  <c:v>44866</c:v>
                </c:pt>
              </c:numCache>
            </c:numRef>
          </c:cat>
          <c:val>
            <c:numRef>
              <c:f>'Edificio-Proceso 1'!$I$18:$I$47</c:f>
              <c:numCache>
                <c:formatCode>General</c:formatCode>
                <c:ptCount val="30"/>
              </c:numCache>
            </c:numRef>
          </c:val>
          <c:smooth val="0"/>
          <c:extLst>
            <c:ext xmlns:c16="http://schemas.microsoft.com/office/drawing/2014/chart" uri="{C3380CC4-5D6E-409C-BE32-E72D297353CC}">
              <c16:uniqueId val="{00000001-09BA-4A3B-91F4-803BEA76242D}"/>
            </c:ext>
          </c:extLst>
        </c:ser>
        <c:dLbls>
          <c:showLegendKey val="0"/>
          <c:showVal val="0"/>
          <c:showCatName val="0"/>
          <c:showSerName val="0"/>
          <c:showPercent val="0"/>
          <c:showBubbleSize val="0"/>
        </c:dLbls>
        <c:marker val="1"/>
        <c:smooth val="0"/>
        <c:axId val="264647199"/>
        <c:axId val="119600639"/>
      </c:lineChart>
      <c:dateAx>
        <c:axId val="1936823791"/>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s-CR"/>
                  <a:t>Mes</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s-CR"/>
            </a:p>
          </c:txPr>
        </c:title>
        <c:numFmt formatCode="mmm\-yy"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2"/>
                </a:solidFill>
                <a:latin typeface="+mn-lt"/>
                <a:ea typeface="+mn-ea"/>
                <a:cs typeface="+mn-cs"/>
              </a:defRPr>
            </a:pPr>
            <a:endParaRPr lang="es-CR"/>
          </a:p>
        </c:txPr>
        <c:crossAx val="1633383903"/>
        <c:crosses val="autoZero"/>
        <c:auto val="1"/>
        <c:lblOffset val="100"/>
        <c:baseTimeUnit val="months"/>
      </c:dateAx>
      <c:valAx>
        <c:axId val="1633383903"/>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s-CR"/>
                  <a:t>Consumo</a:t>
                </a:r>
                <a:r>
                  <a:rPr lang="es-CR" baseline="0"/>
                  <a:t> de electricidad (kWh/mes)</a:t>
                </a:r>
                <a:endParaRPr lang="es-C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s-CR"/>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R"/>
          </a:p>
        </c:txPr>
        <c:crossAx val="1936823791"/>
        <c:crosses val="autoZero"/>
        <c:crossBetween val="between"/>
      </c:valAx>
      <c:valAx>
        <c:axId val="119600639"/>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R"/>
          </a:p>
        </c:txPr>
        <c:crossAx val="264647199"/>
        <c:crosses val="max"/>
        <c:crossBetween val="between"/>
      </c:valAx>
      <c:dateAx>
        <c:axId val="264647199"/>
        <c:scaling>
          <c:orientation val="minMax"/>
        </c:scaling>
        <c:delete val="1"/>
        <c:axPos val="b"/>
        <c:numFmt formatCode="mmm\-yy" sourceLinked="1"/>
        <c:majorTickMark val="out"/>
        <c:minorTickMark val="none"/>
        <c:tickLblPos val="nextTo"/>
        <c:crossAx val="119600639"/>
        <c:crosses val="autoZero"/>
        <c:auto val="1"/>
        <c:lblOffset val="100"/>
        <c:baseTimeUnit val="months"/>
        <c:majorUnit val="1"/>
        <c:minorUnit val="1"/>
      </c:date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R"/>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1" i="0" u="none" strike="noStrike" kern="1200" spc="0" baseline="0">
                <a:solidFill>
                  <a:schemeClr val="tx2"/>
                </a:solidFill>
                <a:latin typeface="+mn-lt"/>
                <a:ea typeface="+mn-ea"/>
                <a:cs typeface="+mn-cs"/>
              </a:defRPr>
            </a:pPr>
            <a:r>
              <a:rPr lang="es-CR" sz="1400" b="1"/>
              <a:t>Consumo de electricidad</a:t>
            </a:r>
          </a:p>
          <a:p>
            <a:pPr>
              <a:defRPr sz="1400" b="1"/>
            </a:pPr>
            <a:r>
              <a:rPr lang="es-CR" sz="1400" b="1"/>
              <a:t>(kWh</a:t>
            </a:r>
            <a:r>
              <a:rPr lang="es-CR" sz="1400" b="1" baseline="0"/>
              <a:t> por unidad de producción)</a:t>
            </a:r>
            <a:endParaRPr lang="es-CR" sz="1400" b="1"/>
          </a:p>
        </c:rich>
      </c:tx>
      <c:overlay val="0"/>
      <c:spPr>
        <a:noFill/>
        <a:ln>
          <a:noFill/>
        </a:ln>
        <a:effectLst/>
      </c:spPr>
      <c:txPr>
        <a:bodyPr rot="0" spcFirstLastPara="1" vertOverflow="ellipsis" vert="horz" wrap="square" anchor="ctr" anchorCtr="1"/>
        <a:lstStyle/>
        <a:p>
          <a:pPr>
            <a:defRPr lang="en-US" sz="1400" b="1" i="0" u="none" strike="noStrike" kern="1200" spc="0" baseline="0">
              <a:solidFill>
                <a:schemeClr val="tx2"/>
              </a:solidFill>
              <a:latin typeface="+mn-lt"/>
              <a:ea typeface="+mn-ea"/>
              <a:cs typeface="+mn-cs"/>
            </a:defRPr>
          </a:pPr>
          <a:endParaRPr lang="es-CR"/>
        </a:p>
      </c:txPr>
    </c:title>
    <c:autoTitleDeleted val="0"/>
    <c:plotArea>
      <c:layout/>
      <c:barChart>
        <c:barDir val="col"/>
        <c:grouping val="clustered"/>
        <c:varyColors val="0"/>
        <c:ser>
          <c:idx val="0"/>
          <c:order val="0"/>
          <c:spPr>
            <a:solidFill>
              <a:schemeClr val="accent1"/>
            </a:solidFill>
            <a:ln>
              <a:noFill/>
            </a:ln>
            <a:effectLst/>
          </c:spPr>
          <c:invertIfNegative val="0"/>
          <c:cat>
            <c:numRef>
              <c:f>'Edificio-Proceso 1'!$A$18:$A$47</c:f>
              <c:numCache>
                <c:formatCode>mmm\-yy</c:formatCode>
                <c:ptCount val="30"/>
                <c:pt idx="0">
                  <c:v>43983</c:v>
                </c:pt>
                <c:pt idx="1">
                  <c:v>44013</c:v>
                </c:pt>
                <c:pt idx="2">
                  <c:v>44044</c:v>
                </c:pt>
                <c:pt idx="3">
                  <c:v>44075</c:v>
                </c:pt>
                <c:pt idx="4">
                  <c:v>44105</c:v>
                </c:pt>
                <c:pt idx="5">
                  <c:v>44136</c:v>
                </c:pt>
                <c:pt idx="6">
                  <c:v>44166</c:v>
                </c:pt>
                <c:pt idx="7">
                  <c:v>44197</c:v>
                </c:pt>
                <c:pt idx="8">
                  <c:v>44228</c:v>
                </c:pt>
                <c:pt idx="9">
                  <c:v>44256</c:v>
                </c:pt>
                <c:pt idx="10">
                  <c:v>44287</c:v>
                </c:pt>
                <c:pt idx="11">
                  <c:v>44317</c:v>
                </c:pt>
                <c:pt idx="12">
                  <c:v>44348</c:v>
                </c:pt>
                <c:pt idx="13">
                  <c:v>44378</c:v>
                </c:pt>
                <c:pt idx="14">
                  <c:v>44409</c:v>
                </c:pt>
                <c:pt idx="15">
                  <c:v>44440</c:v>
                </c:pt>
                <c:pt idx="16">
                  <c:v>44470</c:v>
                </c:pt>
                <c:pt idx="17">
                  <c:v>44501</c:v>
                </c:pt>
                <c:pt idx="18">
                  <c:v>44531</c:v>
                </c:pt>
                <c:pt idx="19">
                  <c:v>44562</c:v>
                </c:pt>
                <c:pt idx="20">
                  <c:v>44593</c:v>
                </c:pt>
                <c:pt idx="21">
                  <c:v>44621</c:v>
                </c:pt>
                <c:pt idx="22">
                  <c:v>44652</c:v>
                </c:pt>
                <c:pt idx="23">
                  <c:v>44682</c:v>
                </c:pt>
                <c:pt idx="24">
                  <c:v>44713</c:v>
                </c:pt>
                <c:pt idx="25">
                  <c:v>44743</c:v>
                </c:pt>
                <c:pt idx="26">
                  <c:v>44774</c:v>
                </c:pt>
                <c:pt idx="27">
                  <c:v>44805</c:v>
                </c:pt>
                <c:pt idx="28">
                  <c:v>44835</c:v>
                </c:pt>
                <c:pt idx="29">
                  <c:v>44866</c:v>
                </c:pt>
              </c:numCache>
            </c:numRef>
          </c:cat>
          <c:val>
            <c:numRef>
              <c:f>'Edificio-Proceso 1'!$M$18:$M$47</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0-50E0-40AA-A1FE-123EA4B567B7}"/>
            </c:ext>
          </c:extLst>
        </c:ser>
        <c:dLbls>
          <c:showLegendKey val="0"/>
          <c:showVal val="0"/>
          <c:showCatName val="0"/>
          <c:showSerName val="0"/>
          <c:showPercent val="0"/>
          <c:showBubbleSize val="0"/>
        </c:dLbls>
        <c:gapWidth val="150"/>
        <c:axId val="268211823"/>
        <c:axId val="106812383"/>
      </c:barChart>
      <c:dateAx>
        <c:axId val="268211823"/>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800" b="0" i="0" u="none" strike="noStrike" kern="1200" baseline="0">
                <a:solidFill>
                  <a:schemeClr val="tx2"/>
                </a:solidFill>
                <a:latin typeface="+mn-lt"/>
                <a:ea typeface="+mn-ea"/>
                <a:cs typeface="+mn-cs"/>
              </a:defRPr>
            </a:pPr>
            <a:endParaRPr lang="es-CR"/>
          </a:p>
        </c:txPr>
        <c:crossAx val="106812383"/>
        <c:crosses val="autoZero"/>
        <c:auto val="1"/>
        <c:lblOffset val="100"/>
        <c:baseTimeUnit val="months"/>
      </c:dateAx>
      <c:valAx>
        <c:axId val="10681238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en-US" sz="900" b="1" i="0" u="none" strike="noStrike" kern="1200" baseline="0">
                    <a:solidFill>
                      <a:schemeClr val="tx2"/>
                    </a:solidFill>
                    <a:latin typeface="+mn-lt"/>
                    <a:ea typeface="+mn-ea"/>
                    <a:cs typeface="+mn-cs"/>
                  </a:defRPr>
                </a:pPr>
                <a:r>
                  <a:rPr lang="es-CR" b="1"/>
                  <a:t>Consumo</a:t>
                </a:r>
                <a:r>
                  <a:rPr lang="es-CR" b="1" baseline="0"/>
                  <a:t> de electricidad (kWh por unidad de producción)</a:t>
                </a:r>
                <a:endParaRPr lang="es-CR" b="1"/>
              </a:p>
            </c:rich>
          </c:tx>
          <c:layout>
            <c:manualLayout>
              <c:xMode val="edge"/>
              <c:yMode val="edge"/>
              <c:x val="8.8456640574666335E-3"/>
              <c:y val="0.32099242237671832"/>
            </c:manualLayout>
          </c:layout>
          <c:overlay val="0"/>
          <c:spPr>
            <a:noFill/>
            <a:ln>
              <a:noFill/>
            </a:ln>
            <a:effectLst/>
          </c:spPr>
          <c:txPr>
            <a:bodyPr rot="-5400000" spcFirstLastPara="1" vertOverflow="ellipsis" vert="horz" wrap="square" anchor="ctr" anchorCtr="1"/>
            <a:lstStyle/>
            <a:p>
              <a:pPr>
                <a:defRPr lang="en-US" sz="900" b="1" i="0" u="none" strike="noStrike" kern="1200" baseline="0">
                  <a:solidFill>
                    <a:schemeClr val="tx2"/>
                  </a:solidFill>
                  <a:latin typeface="+mn-lt"/>
                  <a:ea typeface="+mn-ea"/>
                  <a:cs typeface="+mn-cs"/>
                </a:defRPr>
              </a:pPr>
              <a:endParaRPr lang="es-CR"/>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2"/>
                </a:solidFill>
                <a:latin typeface="+mn-lt"/>
                <a:ea typeface="+mn-ea"/>
                <a:cs typeface="+mn-cs"/>
              </a:defRPr>
            </a:pPr>
            <a:endParaRPr lang="es-CR"/>
          </a:p>
        </c:txPr>
        <c:crossAx val="268211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en-US" sz="900" b="0" i="0" u="none" strike="noStrike" kern="1200" baseline="0">
          <a:solidFill>
            <a:schemeClr val="tx2"/>
          </a:solidFill>
          <a:latin typeface="+mn-lt"/>
          <a:ea typeface="+mn-ea"/>
          <a:cs typeface="+mn-cs"/>
        </a:defRPr>
      </a:pPr>
      <a:endParaRPr lang="es-CR"/>
    </a:p>
  </c:txPr>
  <c:printSettings>
    <c:headerFooter/>
    <c:pageMargins b="0.75" l="0.7" r="0.7" t="0.75" header="0.3" footer="0.3"/>
    <c:pageSetup orientation="landscape" horizontalDpi="300" verticalDpi="30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636270</xdr:colOff>
      <xdr:row>0</xdr:row>
      <xdr:rowOff>22860</xdr:rowOff>
    </xdr:from>
    <xdr:to>
      <xdr:col>12</xdr:col>
      <xdr:colOff>598170</xdr:colOff>
      <xdr:row>6</xdr:row>
      <xdr:rowOff>51435</xdr:rowOff>
    </xdr:to>
    <xdr:sp macro="" textlink="">
      <xdr:nvSpPr>
        <xdr:cNvPr id="3" name="Rectangle 4">
          <a:extLst>
            <a:ext uri="{FF2B5EF4-FFF2-40B4-BE49-F238E27FC236}">
              <a16:creationId xmlns:a16="http://schemas.microsoft.com/office/drawing/2014/main" id="{00000000-0008-0000-0000-000003000000}"/>
            </a:ext>
          </a:extLst>
        </xdr:cNvPr>
        <xdr:cNvSpPr>
          <a:spLocks noGrp="1" noChangeArrowheads="1"/>
        </xdr:cNvSpPr>
      </xdr:nvSpPr>
      <xdr:spPr bwMode="gray">
        <a:xfrm>
          <a:off x="6130290" y="22860"/>
          <a:ext cx="4000500" cy="1125855"/>
        </a:xfrm>
        <a:prstGeom prst="rect">
          <a:avLst/>
        </a:prstGeom>
        <a:noFill/>
        <a:ln w="9525">
          <a:noFill/>
          <a:miter lim="800000"/>
          <a:headEnd/>
          <a:tailEnd/>
        </a:ln>
        <a:effectLst>
          <a:outerShdw blurRad="50800" dist="38100" algn="l" rotWithShape="0">
            <a:prstClr val="black">
              <a:alpha val="40000"/>
            </a:prstClr>
          </a:outerShdw>
        </a:effectLst>
      </xdr:spPr>
      <xdr:txBody>
        <a:bodyPr vert="horz" wrap="square" lIns="91440" tIns="45720" rIns="91440" bIns="45720" numCol="1" anchor="ctr" anchorCtr="0" compatLnSpc="1">
          <a:prstTxWarp prst="textNoShape">
            <a:avLst/>
          </a:prstTxWarp>
        </a:bodyPr>
        <a:lstStyle>
          <a:lvl1pPr algn="r" rtl="0" eaLnBrk="1" fontAlgn="base" hangingPunct="1">
            <a:spcBef>
              <a:spcPct val="0"/>
            </a:spcBef>
            <a:spcAft>
              <a:spcPct val="0"/>
            </a:spcAft>
            <a:defRPr sz="2800" b="0">
              <a:solidFill>
                <a:schemeClr val="accent1"/>
              </a:solidFill>
              <a:latin typeface="+mj-lt"/>
              <a:ea typeface="+mj-ea"/>
              <a:cs typeface="+mj-cs"/>
            </a:defRPr>
          </a:lvl1pPr>
          <a:lvl2pPr algn="l" rtl="0" eaLnBrk="1" fontAlgn="base" hangingPunct="1">
            <a:spcBef>
              <a:spcPct val="0"/>
            </a:spcBef>
            <a:spcAft>
              <a:spcPct val="0"/>
            </a:spcAft>
            <a:defRPr sz="2800" b="1">
              <a:solidFill>
                <a:schemeClr val="bg1"/>
              </a:solidFill>
              <a:latin typeface="Verdana" pitchFamily="34" charset="0"/>
            </a:defRPr>
          </a:lvl2pPr>
          <a:lvl3pPr algn="l" rtl="0" eaLnBrk="1" fontAlgn="base" hangingPunct="1">
            <a:spcBef>
              <a:spcPct val="0"/>
            </a:spcBef>
            <a:spcAft>
              <a:spcPct val="0"/>
            </a:spcAft>
            <a:defRPr sz="2800" b="1">
              <a:solidFill>
                <a:schemeClr val="bg1"/>
              </a:solidFill>
              <a:latin typeface="Verdana" pitchFamily="34" charset="0"/>
            </a:defRPr>
          </a:lvl3pPr>
          <a:lvl4pPr algn="l" rtl="0" eaLnBrk="1" fontAlgn="base" hangingPunct="1">
            <a:spcBef>
              <a:spcPct val="0"/>
            </a:spcBef>
            <a:spcAft>
              <a:spcPct val="0"/>
            </a:spcAft>
            <a:defRPr sz="2800" b="1">
              <a:solidFill>
                <a:schemeClr val="bg1"/>
              </a:solidFill>
              <a:latin typeface="Verdana" pitchFamily="34" charset="0"/>
            </a:defRPr>
          </a:lvl4pPr>
          <a:lvl5pPr algn="l" rtl="0" eaLnBrk="1" fontAlgn="base" hangingPunct="1">
            <a:spcBef>
              <a:spcPct val="0"/>
            </a:spcBef>
            <a:spcAft>
              <a:spcPct val="0"/>
            </a:spcAft>
            <a:defRPr sz="2800" b="1">
              <a:solidFill>
                <a:schemeClr val="bg1"/>
              </a:solidFill>
              <a:latin typeface="Verdana" pitchFamily="34" charset="0"/>
            </a:defRPr>
          </a:lvl5pPr>
          <a:lvl6pPr marL="457200" algn="l" rtl="0" eaLnBrk="1" fontAlgn="base" hangingPunct="1">
            <a:spcBef>
              <a:spcPct val="0"/>
            </a:spcBef>
            <a:spcAft>
              <a:spcPct val="0"/>
            </a:spcAft>
            <a:defRPr sz="2800" b="1">
              <a:solidFill>
                <a:schemeClr val="bg1"/>
              </a:solidFill>
              <a:latin typeface="Verdana" pitchFamily="34" charset="0"/>
            </a:defRPr>
          </a:lvl6pPr>
          <a:lvl7pPr marL="914400" algn="l" rtl="0" eaLnBrk="1" fontAlgn="base" hangingPunct="1">
            <a:spcBef>
              <a:spcPct val="0"/>
            </a:spcBef>
            <a:spcAft>
              <a:spcPct val="0"/>
            </a:spcAft>
            <a:defRPr sz="2800" b="1">
              <a:solidFill>
                <a:schemeClr val="bg1"/>
              </a:solidFill>
              <a:latin typeface="Verdana" pitchFamily="34" charset="0"/>
            </a:defRPr>
          </a:lvl7pPr>
          <a:lvl8pPr marL="1371600" algn="l" rtl="0" eaLnBrk="1" fontAlgn="base" hangingPunct="1">
            <a:spcBef>
              <a:spcPct val="0"/>
            </a:spcBef>
            <a:spcAft>
              <a:spcPct val="0"/>
            </a:spcAft>
            <a:defRPr sz="2800" b="1">
              <a:solidFill>
                <a:schemeClr val="bg1"/>
              </a:solidFill>
              <a:latin typeface="Verdana" pitchFamily="34" charset="0"/>
            </a:defRPr>
          </a:lvl8pPr>
          <a:lvl9pPr marL="1828800" algn="l" rtl="0" eaLnBrk="1" fontAlgn="base" hangingPunct="1">
            <a:spcBef>
              <a:spcPct val="0"/>
            </a:spcBef>
            <a:spcAft>
              <a:spcPct val="0"/>
            </a:spcAft>
            <a:defRPr sz="2800" b="1">
              <a:solidFill>
                <a:schemeClr val="bg1"/>
              </a:solidFill>
              <a:latin typeface="Verdana" pitchFamily="34" charset="0"/>
            </a:defRPr>
          </a:lvl9pPr>
        </a:lstStyle>
        <a:p>
          <a:r>
            <a:rPr lang="es-CR" sz="2200" b="1"/>
            <a:t>Programa de Acuerdos Voluntarios de Producción</a:t>
          </a:r>
          <a:r>
            <a:rPr lang="es-CR" sz="2200" b="1" baseline="0"/>
            <a:t> más Limpia (AVP+L)</a:t>
          </a:r>
          <a:endParaRPr lang="es-CR" sz="2200" b="1"/>
        </a:p>
      </xdr:txBody>
    </xdr:sp>
    <xdr:clientData/>
  </xdr:twoCellAnchor>
  <xdr:oneCellAnchor>
    <xdr:from>
      <xdr:col>5</xdr:col>
      <xdr:colOff>203834</xdr:colOff>
      <xdr:row>6</xdr:row>
      <xdr:rowOff>125318</xdr:rowOff>
    </xdr:from>
    <xdr:ext cx="6280786" cy="356648"/>
    <xdr:sp macro="" textlink="">
      <xdr:nvSpPr>
        <xdr:cNvPr id="5" name="4 Rectángulo">
          <a:extLst>
            <a:ext uri="{FF2B5EF4-FFF2-40B4-BE49-F238E27FC236}">
              <a16:creationId xmlns:a16="http://schemas.microsoft.com/office/drawing/2014/main" id="{00000000-0008-0000-0000-000005000000}"/>
            </a:ext>
          </a:extLst>
        </xdr:cNvPr>
        <xdr:cNvSpPr/>
      </xdr:nvSpPr>
      <xdr:spPr>
        <a:xfrm>
          <a:off x="4128134" y="1222598"/>
          <a:ext cx="6280786" cy="356648"/>
        </a:xfrm>
        <a:prstGeom prst="rect">
          <a:avLst/>
        </a:prstGeom>
        <a:noFill/>
        <a:effectLst>
          <a:innerShdw blurRad="63500" dist="50800" dir="18900000">
            <a:prstClr val="black">
              <a:alpha val="50000"/>
            </a:prstClr>
          </a:innerShdw>
        </a:effectLst>
      </xdr:spPr>
      <xdr:txBody>
        <a:bodyPr wrap="square" lIns="91440" tIns="45720" rIns="91440" bIns="45720">
          <a:noAutofit/>
        </a:bodyPr>
        <a:lstStyle/>
        <a:p>
          <a:pPr algn="ctr"/>
          <a:r>
            <a:rPr lang="es-ES" sz="1800" b="1">
              <a:solidFill>
                <a:schemeClr val="accent1"/>
              </a:solidFill>
              <a:effectLst>
                <a:outerShdw blurRad="63500" sx="102000" sy="102000" algn="ctr" rotWithShape="0">
                  <a:prstClr val="black">
                    <a:alpha val="40000"/>
                  </a:prstClr>
                </a:outerShdw>
              </a:effectLst>
              <a:latin typeface="+mj-lt"/>
              <a:ea typeface="+mj-ea"/>
              <a:cs typeface="+mj-cs"/>
            </a:rPr>
            <a:t>CONTROL DEL CONSUMO DE ELECTRICIDAD (Versión 1.0)</a:t>
          </a:r>
        </a:p>
      </xdr:txBody>
    </xdr:sp>
    <xdr:clientData/>
  </xdr:oneCellAnchor>
  <xdr:twoCellAnchor editAs="oneCell">
    <xdr:from>
      <xdr:col>5</xdr:col>
      <xdr:colOff>99061</xdr:colOff>
      <xdr:row>0</xdr:row>
      <xdr:rowOff>129540</xdr:rowOff>
    </xdr:from>
    <xdr:to>
      <xdr:col>7</xdr:col>
      <xdr:colOff>647701</xdr:colOff>
      <xdr:row>5</xdr:row>
      <xdr:rowOff>114300</xdr:rowOff>
    </xdr:to>
    <xdr:pic>
      <xdr:nvPicPr>
        <xdr:cNvPr id="7" name="Imagen 6" descr="C:\Users\sarguello.DIGECA\AppData\Local\Microsoft\Windows\INetCache\Content.Word\Logo Minae.jpg">
          <a:extLst>
            <a:ext uri="{FF2B5EF4-FFF2-40B4-BE49-F238E27FC236}">
              <a16:creationId xmlns:a16="http://schemas.microsoft.com/office/drawing/2014/main" id="{D4461A6B-96F5-470E-9600-14B53917F376}"/>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4331" b="23121"/>
        <a:stretch/>
      </xdr:blipFill>
      <xdr:spPr bwMode="auto">
        <a:xfrm>
          <a:off x="4023361" y="129540"/>
          <a:ext cx="2118360" cy="89916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38100</xdr:colOff>
      <xdr:row>1</xdr:row>
      <xdr:rowOff>114300</xdr:rowOff>
    </xdr:from>
    <xdr:to>
      <xdr:col>4</xdr:col>
      <xdr:colOff>665157</xdr:colOff>
      <xdr:row>13</xdr:row>
      <xdr:rowOff>175260</xdr:rowOff>
    </xdr:to>
    <xdr:pic>
      <xdr:nvPicPr>
        <xdr:cNvPr id="6" name="Imagen 5" descr="Competencia o cierre de mercado en la actividad de generación ...">
          <a:extLst>
            <a:ext uri="{FF2B5EF4-FFF2-40B4-BE49-F238E27FC236}">
              <a16:creationId xmlns:a16="http://schemas.microsoft.com/office/drawing/2014/main" id="{75687059-7651-41C9-9AF7-00F8647BC58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 y="297180"/>
          <a:ext cx="3766497" cy="2667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41776</xdr:colOff>
      <xdr:row>13</xdr:row>
      <xdr:rowOff>205740</xdr:rowOff>
    </xdr:from>
    <xdr:to>
      <xdr:col>4</xdr:col>
      <xdr:colOff>670560</xdr:colOff>
      <xdr:row>24</xdr:row>
      <xdr:rowOff>45720</xdr:rowOff>
    </xdr:to>
    <xdr:pic>
      <xdr:nvPicPr>
        <xdr:cNvPr id="8" name="Imagen 7" descr="El Gobierno pesificará el costo de la generación de energía eléctrica">
          <a:extLst>
            <a:ext uri="{FF2B5EF4-FFF2-40B4-BE49-F238E27FC236}">
              <a16:creationId xmlns:a16="http://schemas.microsoft.com/office/drawing/2014/main" id="{07F9D799-B0D4-47B4-838D-BC07E00DDA0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1776" y="2994660"/>
          <a:ext cx="3768224" cy="23545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15702</xdr:colOff>
      <xdr:row>72</xdr:row>
      <xdr:rowOff>142241</xdr:rowOff>
    </xdr:from>
    <xdr:to>
      <xdr:col>12</xdr:col>
      <xdr:colOff>706582</xdr:colOff>
      <xdr:row>111</xdr:row>
      <xdr:rowOff>130002</xdr:rowOff>
    </xdr:to>
    <xdr:graphicFrame macro="">
      <xdr:nvGraphicFramePr>
        <xdr:cNvPr id="3" name="Gráfico 2">
          <a:extLst>
            <a:ext uri="{FF2B5EF4-FFF2-40B4-BE49-F238E27FC236}">
              <a16:creationId xmlns:a16="http://schemas.microsoft.com/office/drawing/2014/main" id="{91A6C2C5-30CE-4EFD-8665-2D2A55899E6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114</xdr:row>
      <xdr:rowOff>62036</xdr:rowOff>
    </xdr:from>
    <xdr:to>
      <xdr:col>12</xdr:col>
      <xdr:colOff>689821</xdr:colOff>
      <xdr:row>167</xdr:row>
      <xdr:rowOff>91594</xdr:rowOff>
    </xdr:to>
    <xdr:graphicFrame macro="">
      <xdr:nvGraphicFramePr>
        <xdr:cNvPr id="4" name="Gráfico 3">
          <a:extLst>
            <a:ext uri="{FF2B5EF4-FFF2-40B4-BE49-F238E27FC236}">
              <a16:creationId xmlns:a16="http://schemas.microsoft.com/office/drawing/2014/main" id="{3A3820F8-0574-47C6-AD1C-582434024A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Q27"/>
  <sheetViews>
    <sheetView showGridLines="0" tabSelected="1" workbookViewId="0">
      <selection activeCell="L18" sqref="L18"/>
    </sheetView>
  </sheetViews>
  <sheetFormatPr baseColWidth="10" defaultColWidth="11.44140625" defaultRowHeight="14.4" x14ac:dyDescent="0.3"/>
  <cols>
    <col min="1" max="8" width="11.44140625" style="3"/>
    <col min="9" max="9" width="9.33203125" style="3" customWidth="1"/>
    <col min="10" max="10" width="14.33203125" style="3" customWidth="1"/>
    <col min="11" max="11" width="8.88671875" style="3" customWidth="1"/>
    <col min="12" max="12" width="15" style="3" customWidth="1"/>
    <col min="13" max="13" width="13.21875" style="3" customWidth="1"/>
    <col min="14" max="16384" width="11.44140625" style="3"/>
  </cols>
  <sheetData>
    <row r="1" spans="1:17" x14ac:dyDescent="0.3">
      <c r="A1" s="12"/>
      <c r="B1" s="12"/>
      <c r="C1" s="12"/>
      <c r="D1" s="12"/>
      <c r="E1" s="12"/>
      <c r="F1" s="12"/>
      <c r="G1" s="12"/>
      <c r="H1" s="12"/>
      <c r="I1" s="12"/>
      <c r="J1" s="12"/>
      <c r="K1" s="12"/>
      <c r="L1" s="12"/>
      <c r="M1" s="12"/>
    </row>
    <row r="2" spans="1:17" x14ac:dyDescent="0.3">
      <c r="A2" s="12"/>
      <c r="B2" s="12"/>
      <c r="C2" s="12"/>
      <c r="D2" s="12"/>
      <c r="E2" s="12"/>
      <c r="F2" s="12"/>
      <c r="G2" s="12"/>
      <c r="H2" s="12"/>
      <c r="I2" s="12"/>
      <c r="J2" s="12"/>
      <c r="K2" s="12"/>
      <c r="L2" s="12"/>
      <c r="M2" s="12"/>
    </row>
    <row r="3" spans="1:17" x14ac:dyDescent="0.3">
      <c r="A3" s="12"/>
      <c r="B3" s="12"/>
      <c r="C3" s="12"/>
      <c r="D3" s="12"/>
      <c r="E3" s="12"/>
      <c r="F3" s="12"/>
      <c r="G3" s="12"/>
      <c r="H3" s="12"/>
      <c r="I3" s="12"/>
      <c r="J3" s="12"/>
      <c r="K3" s="12"/>
      <c r="L3" s="12"/>
      <c r="M3" s="12"/>
    </row>
    <row r="4" spans="1:17" x14ac:dyDescent="0.3">
      <c r="A4" s="12"/>
      <c r="B4" s="12"/>
      <c r="C4" s="12"/>
      <c r="D4" s="12"/>
      <c r="E4" s="12"/>
      <c r="F4" s="12"/>
      <c r="G4" s="12"/>
      <c r="H4" s="12"/>
      <c r="I4" s="12"/>
      <c r="J4" s="12"/>
      <c r="K4" s="12"/>
      <c r="L4" s="12"/>
      <c r="M4" s="12"/>
    </row>
    <row r="5" spans="1:17" x14ac:dyDescent="0.3">
      <c r="A5" s="12"/>
      <c r="B5" s="12"/>
      <c r="C5" s="12"/>
      <c r="D5" s="12"/>
      <c r="E5" s="12"/>
      <c r="F5" s="12"/>
      <c r="G5" s="12"/>
      <c r="H5" s="12"/>
      <c r="I5" s="12"/>
      <c r="J5" s="12"/>
      <c r="K5" s="12"/>
      <c r="L5" s="12"/>
      <c r="M5" s="12"/>
    </row>
    <row r="6" spans="1:17" x14ac:dyDescent="0.3">
      <c r="A6" s="12"/>
      <c r="B6" s="12"/>
      <c r="C6" s="12"/>
      <c r="D6" s="12"/>
      <c r="E6" s="12"/>
      <c r="F6" s="12"/>
      <c r="G6" s="12"/>
      <c r="H6" s="12"/>
      <c r="I6" s="12"/>
      <c r="J6" s="12"/>
      <c r="K6" s="12"/>
      <c r="L6" s="12"/>
      <c r="M6" s="12"/>
    </row>
    <row r="7" spans="1:17" ht="23.4" x14ac:dyDescent="0.45">
      <c r="A7" s="12"/>
      <c r="B7" s="12"/>
      <c r="C7" s="12"/>
      <c r="D7" s="12"/>
      <c r="E7" s="12"/>
      <c r="F7" s="108"/>
      <c r="G7" s="108"/>
      <c r="H7" s="12"/>
      <c r="I7" s="12"/>
      <c r="J7" s="12"/>
      <c r="K7" s="12"/>
      <c r="L7" s="12"/>
      <c r="M7" s="12"/>
    </row>
    <row r="8" spans="1:17" ht="23.4" x14ac:dyDescent="0.45">
      <c r="A8" s="12"/>
      <c r="B8" s="12"/>
      <c r="C8" s="12"/>
      <c r="D8" s="12"/>
      <c r="E8" s="12"/>
      <c r="F8" s="56"/>
      <c r="G8" s="56"/>
      <c r="H8" s="12"/>
      <c r="I8" s="12"/>
      <c r="J8" s="12"/>
      <c r="K8" s="12"/>
      <c r="L8" s="12"/>
      <c r="M8" s="12"/>
      <c r="O8"/>
      <c r="Q8"/>
    </row>
    <row r="9" spans="1:17" x14ac:dyDescent="0.3">
      <c r="A9" s="12"/>
      <c r="B9" s="12"/>
      <c r="C9" s="12"/>
      <c r="D9" s="12"/>
      <c r="E9" s="12"/>
      <c r="F9" s="12"/>
      <c r="G9" s="12"/>
      <c r="H9" s="12"/>
      <c r="I9" s="12"/>
      <c r="J9" s="12"/>
      <c r="K9" s="12"/>
      <c r="L9" s="12"/>
      <c r="M9" s="12"/>
    </row>
    <row r="10" spans="1:17" ht="18" x14ac:dyDescent="0.35">
      <c r="A10" s="12"/>
      <c r="B10" s="12"/>
      <c r="C10" s="12"/>
      <c r="D10" s="12"/>
      <c r="E10" s="12"/>
      <c r="F10" s="14" t="s">
        <v>7</v>
      </c>
      <c r="G10" s="14"/>
      <c r="H10" s="14"/>
      <c r="I10" s="110"/>
      <c r="J10" s="110"/>
      <c r="K10" s="110"/>
      <c r="L10" s="110"/>
      <c r="M10" s="110"/>
    </row>
    <row r="11" spans="1:17" ht="18" x14ac:dyDescent="0.35">
      <c r="A11" s="12"/>
      <c r="B11" s="12"/>
      <c r="C11" s="12"/>
      <c r="D11" s="12"/>
      <c r="E11" s="12"/>
      <c r="F11" s="14"/>
      <c r="G11" s="14"/>
      <c r="H11" s="14"/>
      <c r="I11" s="13"/>
      <c r="J11" s="13"/>
      <c r="K11" s="13"/>
      <c r="L11" s="13"/>
      <c r="M11" s="13"/>
    </row>
    <row r="12" spans="1:17" ht="18" x14ac:dyDescent="0.35">
      <c r="A12" s="12"/>
      <c r="B12" s="12"/>
      <c r="C12" s="12"/>
      <c r="D12" s="12"/>
      <c r="E12" s="12"/>
      <c r="F12" s="14" t="s">
        <v>14</v>
      </c>
      <c r="G12" s="14"/>
      <c r="H12" s="14"/>
      <c r="I12" s="13"/>
      <c r="J12" s="13"/>
      <c r="K12" s="13"/>
      <c r="L12" s="13"/>
      <c r="M12" s="13"/>
    </row>
    <row r="13" spans="1:17" ht="18" x14ac:dyDescent="0.35">
      <c r="A13" s="12"/>
      <c r="B13" s="12"/>
      <c r="C13" s="12"/>
      <c r="D13" s="12"/>
      <c r="E13" s="12"/>
      <c r="F13" s="14"/>
      <c r="G13" s="14"/>
      <c r="H13" s="15" t="s">
        <v>13</v>
      </c>
      <c r="I13" s="110"/>
      <c r="J13" s="110"/>
      <c r="K13" s="110"/>
      <c r="L13" s="110"/>
      <c r="M13" s="110"/>
    </row>
    <row r="14" spans="1:17" ht="18" x14ac:dyDescent="0.35">
      <c r="A14" s="12"/>
      <c r="B14" s="12"/>
      <c r="C14" s="12"/>
      <c r="D14" s="12"/>
      <c r="E14" s="12"/>
      <c r="F14" s="14"/>
      <c r="G14" s="14"/>
      <c r="H14" s="15" t="s">
        <v>15</v>
      </c>
      <c r="I14" s="110"/>
      <c r="J14" s="110"/>
      <c r="K14" s="110"/>
      <c r="L14" s="110"/>
      <c r="M14" s="110"/>
    </row>
    <row r="15" spans="1:17" ht="18" x14ac:dyDescent="0.35">
      <c r="A15" s="12"/>
      <c r="B15" s="12"/>
      <c r="C15" s="12"/>
      <c r="D15" s="12"/>
      <c r="E15" s="12"/>
      <c r="F15" s="14"/>
      <c r="G15" s="14"/>
      <c r="H15" s="16" t="s">
        <v>16</v>
      </c>
      <c r="I15" s="110"/>
      <c r="J15" s="110"/>
      <c r="K15" s="110"/>
      <c r="L15" s="110"/>
      <c r="M15" s="110"/>
    </row>
    <row r="16" spans="1:17" ht="18" x14ac:dyDescent="0.35">
      <c r="A16" s="12"/>
      <c r="B16" s="12"/>
      <c r="C16" s="12"/>
      <c r="D16" s="12"/>
      <c r="E16" s="12"/>
      <c r="F16" s="14"/>
      <c r="G16" s="14"/>
      <c r="H16" s="15" t="s">
        <v>17</v>
      </c>
      <c r="I16" s="110"/>
      <c r="J16" s="110"/>
      <c r="K16" s="110"/>
      <c r="L16" s="110"/>
      <c r="M16" s="110"/>
    </row>
    <row r="17" spans="1:13" ht="18" x14ac:dyDescent="0.35">
      <c r="A17" s="12"/>
      <c r="B17" s="12"/>
      <c r="C17" s="12"/>
      <c r="D17" s="12"/>
      <c r="E17" s="12"/>
      <c r="F17" s="17"/>
      <c r="G17" s="18"/>
      <c r="H17" s="17"/>
      <c r="I17" s="109"/>
      <c r="J17" s="109"/>
      <c r="K17" s="109"/>
      <c r="L17" s="109"/>
      <c r="M17" s="17"/>
    </row>
    <row r="18" spans="1:13" ht="18" x14ac:dyDescent="0.35">
      <c r="A18" s="12"/>
      <c r="B18" s="12"/>
      <c r="C18" s="12"/>
      <c r="D18" s="12"/>
      <c r="E18" s="12"/>
      <c r="F18" s="18" t="s">
        <v>9</v>
      </c>
      <c r="G18" s="17"/>
      <c r="H18" s="17"/>
      <c r="I18" s="19" t="s">
        <v>10</v>
      </c>
      <c r="J18" s="47"/>
      <c r="K18" s="19" t="s">
        <v>11</v>
      </c>
      <c r="L18" s="47"/>
      <c r="M18" s="20"/>
    </row>
    <row r="19" spans="1:13" ht="18" x14ac:dyDescent="0.35">
      <c r="A19" s="12"/>
      <c r="B19" s="12"/>
      <c r="C19" s="12"/>
      <c r="D19" s="12"/>
      <c r="E19" s="12"/>
      <c r="F19" s="18"/>
      <c r="G19" s="17"/>
      <c r="H19" s="17"/>
      <c r="I19" s="20"/>
      <c r="J19" s="21"/>
      <c r="K19" s="20"/>
      <c r="L19" s="20"/>
      <c r="M19" s="20"/>
    </row>
    <row r="20" spans="1:13" ht="18" x14ac:dyDescent="0.35">
      <c r="A20" s="12"/>
      <c r="B20" s="12"/>
      <c r="C20" s="12"/>
      <c r="D20" s="12"/>
      <c r="E20" s="12"/>
      <c r="F20" s="18" t="s">
        <v>12</v>
      </c>
      <c r="G20" s="17"/>
      <c r="H20" s="17"/>
      <c r="I20" s="19" t="s">
        <v>10</v>
      </c>
      <c r="J20" s="47"/>
      <c r="K20" s="19" t="s">
        <v>11</v>
      </c>
      <c r="L20" s="47"/>
      <c r="M20" s="20"/>
    </row>
    <row r="21" spans="1:13" ht="18" x14ac:dyDescent="0.35">
      <c r="A21" s="12"/>
      <c r="B21" s="12"/>
      <c r="C21" s="12"/>
      <c r="D21" s="12"/>
      <c r="E21" s="12"/>
      <c r="F21" s="18"/>
      <c r="G21" s="17"/>
      <c r="H21" s="17"/>
      <c r="I21" s="20"/>
      <c r="J21" s="20"/>
      <c r="K21" s="20"/>
      <c r="L21" s="20"/>
      <c r="M21" s="20"/>
    </row>
    <row r="22" spans="1:13" ht="18" x14ac:dyDescent="0.35">
      <c r="A22" s="12"/>
      <c r="B22" s="12"/>
      <c r="C22" s="12"/>
      <c r="D22" s="12"/>
      <c r="E22" s="12"/>
      <c r="F22" s="18" t="s">
        <v>2</v>
      </c>
      <c r="G22" s="18"/>
      <c r="H22" s="17"/>
      <c r="I22" s="106"/>
      <c r="J22" s="106"/>
      <c r="K22" s="106"/>
      <c r="L22" s="106"/>
      <c r="M22" s="106"/>
    </row>
    <row r="23" spans="1:13" ht="18" x14ac:dyDescent="0.35">
      <c r="A23" s="12"/>
      <c r="B23" s="12"/>
      <c r="C23" s="12"/>
      <c r="D23" s="12"/>
      <c r="E23" s="12"/>
      <c r="F23" s="18" t="s">
        <v>8</v>
      </c>
      <c r="G23" s="17"/>
      <c r="H23" s="17"/>
      <c r="I23" s="107"/>
      <c r="J23" s="107"/>
      <c r="K23" s="107"/>
      <c r="L23" s="107"/>
      <c r="M23" s="107"/>
    </row>
    <row r="24" spans="1:13" ht="18" x14ac:dyDescent="0.35">
      <c r="A24" s="12"/>
      <c r="B24" s="12"/>
      <c r="C24" s="12"/>
      <c r="D24" s="12"/>
      <c r="E24" s="12"/>
      <c r="F24" s="18" t="s">
        <v>3</v>
      </c>
      <c r="G24" s="17"/>
      <c r="H24" s="17"/>
      <c r="I24" s="107"/>
      <c r="J24" s="107"/>
      <c r="K24" s="107"/>
      <c r="L24" s="107"/>
      <c r="M24" s="107"/>
    </row>
    <row r="25" spans="1:13" ht="18" x14ac:dyDescent="0.35">
      <c r="A25" s="12"/>
      <c r="B25" s="12"/>
      <c r="C25" s="12"/>
      <c r="D25" s="12"/>
      <c r="E25" s="12"/>
      <c r="F25" s="18" t="s">
        <v>4</v>
      </c>
      <c r="G25" s="17"/>
      <c r="H25" s="17"/>
      <c r="I25" s="107"/>
      <c r="J25" s="107"/>
      <c r="K25" s="107"/>
      <c r="L25" s="107"/>
      <c r="M25" s="107"/>
    </row>
    <row r="26" spans="1:13" ht="18" x14ac:dyDescent="0.35">
      <c r="A26" s="12"/>
      <c r="B26" s="12"/>
      <c r="C26" s="12"/>
      <c r="D26" s="12"/>
      <c r="E26" s="12"/>
      <c r="F26" s="17"/>
      <c r="G26" s="22"/>
      <c r="H26" s="17"/>
      <c r="I26" s="17"/>
      <c r="J26" s="17"/>
      <c r="K26" s="17"/>
      <c r="L26" s="17"/>
      <c r="M26" s="17"/>
    </row>
    <row r="27" spans="1:13" x14ac:dyDescent="0.3">
      <c r="A27" s="12"/>
      <c r="B27" s="12"/>
      <c r="C27" s="12"/>
      <c r="D27" s="12"/>
      <c r="E27" s="12"/>
      <c r="F27" s="12"/>
      <c r="G27" s="12"/>
      <c r="H27" s="12"/>
      <c r="I27" s="12"/>
      <c r="J27" s="12"/>
      <c r="K27" s="12"/>
      <c r="L27" s="12"/>
      <c r="M27" s="12"/>
    </row>
  </sheetData>
  <sheetProtection sheet="1" objects="1" scenarios="1" selectLockedCells="1"/>
  <protectedRanges>
    <protectedRange sqref="I10:L25" name="Rango1"/>
  </protectedRanges>
  <mergeCells count="11">
    <mergeCell ref="I22:M22"/>
    <mergeCell ref="I23:M23"/>
    <mergeCell ref="I24:M24"/>
    <mergeCell ref="I25:M25"/>
    <mergeCell ref="F7:G7"/>
    <mergeCell ref="I17:L17"/>
    <mergeCell ref="I10:M10"/>
    <mergeCell ref="I13:M13"/>
    <mergeCell ref="I14:M14"/>
    <mergeCell ref="I15:M15"/>
    <mergeCell ref="I16:M16"/>
  </mergeCells>
  <pageMargins left="0.47244094488188981" right="0.51181102362204722" top="1.5354330708661419" bottom="0.74803149606299213" header="0.5" footer="0.31496062992125984"/>
  <pageSetup scale="85" fitToWidth="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R166"/>
  <sheetViews>
    <sheetView showGridLines="0" zoomScaleNormal="100" workbookViewId="0">
      <selection activeCell="D3" sqref="D3:F3"/>
    </sheetView>
  </sheetViews>
  <sheetFormatPr baseColWidth="10" defaultColWidth="11.44140625" defaultRowHeight="14.4" x14ac:dyDescent="0.3"/>
  <cols>
    <col min="1" max="1" width="7.6640625" style="3" customWidth="1"/>
    <col min="2" max="2" width="8.6640625" style="3" customWidth="1"/>
    <col min="3" max="3" width="14" style="3" customWidth="1"/>
    <col min="4" max="4" width="13.6640625" style="3" customWidth="1"/>
    <col min="5" max="5" width="14.88671875" style="3" customWidth="1"/>
    <col min="6" max="6" width="13.6640625" style="3" customWidth="1"/>
    <col min="7" max="7" width="12.6640625" style="3" customWidth="1"/>
    <col min="8" max="8" width="10.44140625" style="3" customWidth="1"/>
    <col min="9" max="9" width="8.33203125" style="3" customWidth="1"/>
    <col min="10" max="10" width="17.6640625" style="3" customWidth="1"/>
    <col min="11" max="11" width="10.33203125" style="3" customWidth="1"/>
    <col min="12" max="12" width="9.6640625" style="3" customWidth="1"/>
    <col min="13" max="13" width="10.6640625" style="3" customWidth="1"/>
    <col min="14" max="15" width="11.44140625" style="3"/>
    <col min="16" max="18" width="11.44140625" style="3" hidden="1" customWidth="1"/>
    <col min="19" max="16384" width="11.44140625" style="3"/>
  </cols>
  <sheetData>
    <row r="1" spans="1:14" x14ac:dyDescent="0.3">
      <c r="A1" s="23"/>
      <c r="B1" s="23"/>
      <c r="C1" s="49" t="s">
        <v>18</v>
      </c>
      <c r="D1" s="147" t="str">
        <f>IF('Datos Generales'!I10="","",'Datos Generales'!I10)</f>
        <v/>
      </c>
      <c r="E1" s="147"/>
      <c r="F1" s="147"/>
      <c r="G1" s="33"/>
      <c r="H1" s="33"/>
      <c r="I1" s="49" t="s">
        <v>19</v>
      </c>
      <c r="J1" s="147"/>
      <c r="K1" s="147"/>
      <c r="L1" s="147"/>
      <c r="M1" s="147"/>
    </row>
    <row r="2" spans="1:14" x14ac:dyDescent="0.3">
      <c r="A2" s="23"/>
      <c r="B2" s="23"/>
      <c r="C2" s="11" t="s">
        <v>1</v>
      </c>
      <c r="D2" s="153"/>
      <c r="E2" s="153"/>
      <c r="F2" s="153"/>
      <c r="G2" s="50"/>
      <c r="H2" s="50"/>
      <c r="I2" s="11" t="s">
        <v>20</v>
      </c>
      <c r="J2" s="154"/>
      <c r="K2" s="154"/>
      <c r="L2" s="154"/>
      <c r="M2" s="154"/>
    </row>
    <row r="3" spans="1:14" x14ac:dyDescent="0.3">
      <c r="A3" s="23"/>
      <c r="B3" s="23"/>
      <c r="C3" s="11" t="s">
        <v>40</v>
      </c>
      <c r="D3" s="156"/>
      <c r="E3" s="156"/>
      <c r="F3" s="156"/>
      <c r="G3" s="51"/>
      <c r="H3" s="51"/>
      <c r="I3" s="24" t="s">
        <v>41</v>
      </c>
      <c r="J3" s="155"/>
      <c r="K3" s="155"/>
      <c r="L3" s="155"/>
      <c r="M3" s="155"/>
    </row>
    <row r="4" spans="1:14" ht="13.2" customHeight="1" x14ac:dyDescent="0.3">
      <c r="C4" s="9"/>
      <c r="D4" s="9"/>
      <c r="E4" s="9"/>
      <c r="F4" s="9"/>
      <c r="G4" s="9"/>
      <c r="H4" s="9"/>
      <c r="I4" s="9"/>
      <c r="J4" s="9"/>
      <c r="K4" s="9"/>
      <c r="L4" s="9"/>
      <c r="M4" s="9"/>
    </row>
    <row r="5" spans="1:14" ht="13.2" customHeight="1" x14ac:dyDescent="0.3">
      <c r="C5" s="24" t="s">
        <v>29</v>
      </c>
      <c r="D5" s="9"/>
      <c r="E5" s="9"/>
      <c r="F5" s="9"/>
      <c r="G5" s="9"/>
      <c r="H5" s="9"/>
      <c r="I5" s="9"/>
      <c r="J5" s="9"/>
      <c r="K5" s="9"/>
      <c r="L5" s="9"/>
      <c r="M5" s="9"/>
    </row>
    <row r="6" spans="1:14" x14ac:dyDescent="0.3">
      <c r="D6" s="46" t="s">
        <v>58</v>
      </c>
      <c r="E6" s="148"/>
      <c r="F6" s="148"/>
      <c r="G6" s="45" t="s">
        <v>51</v>
      </c>
      <c r="H6" s="158" t="s">
        <v>59</v>
      </c>
      <c r="I6" s="158"/>
      <c r="J6" s="152"/>
      <c r="K6" s="152"/>
      <c r="L6" s="152"/>
      <c r="M6" s="152"/>
    </row>
    <row r="7" spans="1:14" x14ac:dyDescent="0.3">
      <c r="D7" s="46" t="s">
        <v>52</v>
      </c>
      <c r="E7" s="148"/>
      <c r="F7" s="148"/>
      <c r="G7" s="10" t="s">
        <v>53</v>
      </c>
      <c r="H7" s="10"/>
      <c r="I7" s="34"/>
      <c r="J7" s="45"/>
      <c r="K7" s="45"/>
      <c r="L7" s="45"/>
      <c r="M7" s="45"/>
      <c r="N7" s="45"/>
    </row>
    <row r="8" spans="1:14" ht="14.4" customHeight="1" x14ac:dyDescent="0.3">
      <c r="C8" s="24"/>
      <c r="D8" s="46" t="s">
        <v>54</v>
      </c>
      <c r="E8" s="148"/>
      <c r="F8" s="148"/>
      <c r="I8" s="46" t="s">
        <v>30</v>
      </c>
      <c r="J8" s="147"/>
      <c r="K8" s="147"/>
      <c r="L8" s="147"/>
      <c r="M8" s="147"/>
    </row>
    <row r="9" spans="1:14" ht="14.4" customHeight="1" x14ac:dyDescent="0.3">
      <c r="C9" s="24"/>
      <c r="D9" s="46"/>
      <c r="I9" s="46"/>
      <c r="J9" s="46"/>
      <c r="K9" s="46"/>
      <c r="L9" s="46"/>
      <c r="M9" s="46"/>
    </row>
    <row r="10" spans="1:14" ht="14.4" customHeight="1" x14ac:dyDescent="0.3">
      <c r="C10" s="24" t="s">
        <v>33</v>
      </c>
      <c r="D10" s="46"/>
      <c r="I10" s="46"/>
      <c r="J10" s="46"/>
      <c r="K10" s="46"/>
      <c r="L10" s="46"/>
      <c r="M10" s="46"/>
    </row>
    <row r="11" spans="1:14" ht="31.2" customHeight="1" x14ac:dyDescent="0.3">
      <c r="A11" s="157" t="s">
        <v>55</v>
      </c>
      <c r="B11" s="157"/>
      <c r="C11" s="157"/>
      <c r="D11" s="157"/>
      <c r="E11" s="157"/>
      <c r="F11" s="157"/>
      <c r="G11" s="157"/>
      <c r="H11" s="157"/>
      <c r="I11" s="157"/>
      <c r="J11" s="149"/>
      <c r="K11" s="149"/>
      <c r="L11" s="149"/>
      <c r="M11" s="149"/>
    </row>
    <row r="12" spans="1:14" ht="14.4" customHeight="1" x14ac:dyDescent="0.3">
      <c r="D12" s="24" t="s">
        <v>36</v>
      </c>
      <c r="E12" s="150"/>
      <c r="F12" s="150"/>
      <c r="I12" s="46" t="s">
        <v>30</v>
      </c>
      <c r="J12" s="151"/>
      <c r="K12" s="151"/>
      <c r="L12" s="151"/>
      <c r="M12" s="151"/>
    </row>
    <row r="13" spans="1:14" ht="13.2" customHeight="1" x14ac:dyDescent="0.3">
      <c r="C13" s="9"/>
      <c r="D13" s="9"/>
      <c r="G13" s="9"/>
      <c r="H13" s="9"/>
      <c r="I13" s="9"/>
      <c r="J13" s="9"/>
      <c r="K13" s="9"/>
      <c r="L13" s="9"/>
      <c r="M13" s="9"/>
    </row>
    <row r="14" spans="1:14" x14ac:dyDescent="0.3">
      <c r="A14" s="39" t="s">
        <v>56</v>
      </c>
      <c r="B14" s="39"/>
      <c r="C14" s="9"/>
      <c r="D14" s="9"/>
      <c r="E14" s="9"/>
      <c r="F14" s="9"/>
      <c r="G14" s="9"/>
      <c r="H14" s="9"/>
      <c r="I14" s="9"/>
      <c r="J14" s="9"/>
      <c r="K14" s="9"/>
      <c r="L14" s="9"/>
      <c r="M14" s="9"/>
    </row>
    <row r="15" spans="1:14" ht="15" thickBot="1" x14ac:dyDescent="0.35">
      <c r="A15" s="104" t="s">
        <v>39</v>
      </c>
      <c r="B15" s="39"/>
      <c r="C15" s="9"/>
      <c r="D15" s="9"/>
      <c r="E15" s="9"/>
      <c r="F15" s="9"/>
      <c r="G15" s="9"/>
      <c r="H15" s="9"/>
      <c r="I15" s="9"/>
      <c r="J15" s="9"/>
      <c r="K15" s="9"/>
      <c r="L15" s="9"/>
      <c r="M15" s="9"/>
    </row>
    <row r="16" spans="1:14" ht="27.6" customHeight="1" x14ac:dyDescent="0.3">
      <c r="A16" s="134" t="s">
        <v>0</v>
      </c>
      <c r="B16" s="135"/>
      <c r="C16" s="141" t="s">
        <v>60</v>
      </c>
      <c r="D16" s="145" t="s">
        <v>62</v>
      </c>
      <c r="E16" s="141" t="s">
        <v>61</v>
      </c>
      <c r="F16" s="145" t="s">
        <v>63</v>
      </c>
      <c r="G16" s="141" t="s">
        <v>71</v>
      </c>
      <c r="H16" s="145" t="s">
        <v>72</v>
      </c>
      <c r="I16" s="141" t="s">
        <v>66</v>
      </c>
      <c r="J16" s="141"/>
      <c r="K16" s="141" t="s">
        <v>57</v>
      </c>
      <c r="L16" s="143"/>
      <c r="M16" s="144"/>
    </row>
    <row r="17" spans="1:16" ht="57.6" customHeight="1" thickBot="1" x14ac:dyDescent="0.35">
      <c r="A17" s="136"/>
      <c r="B17" s="137"/>
      <c r="C17" s="142"/>
      <c r="D17" s="146"/>
      <c r="E17" s="142"/>
      <c r="F17" s="146"/>
      <c r="G17" s="142"/>
      <c r="H17" s="146"/>
      <c r="I17" s="31" t="s">
        <v>21</v>
      </c>
      <c r="J17" s="31" t="s">
        <v>22</v>
      </c>
      <c r="K17" s="31" t="s">
        <v>67</v>
      </c>
      <c r="L17" s="89" t="s">
        <v>68</v>
      </c>
      <c r="M17" s="32" t="s">
        <v>69</v>
      </c>
    </row>
    <row r="18" spans="1:16" x14ac:dyDescent="0.3">
      <c r="A18" s="126">
        <v>43983</v>
      </c>
      <c r="B18" s="127"/>
      <c r="C18" s="95"/>
      <c r="D18" s="40" t="str">
        <f>IF(E6=0,"",IF(C18=0,"",E6-C18))</f>
        <v/>
      </c>
      <c r="E18" s="98"/>
      <c r="F18" s="42" t="str">
        <f>IF(J6=0,"",IF(E18=0,"",J6-E18))</f>
        <v/>
      </c>
      <c r="G18" s="95"/>
      <c r="H18" s="95"/>
      <c r="I18" s="95"/>
      <c r="J18" s="105"/>
      <c r="K18" s="29" t="str">
        <f>IF(G18=0,"",IF(C18=0,"",C18/G18))</f>
        <v/>
      </c>
      <c r="L18" s="29" t="str">
        <f>IF(H18=0,"",IF(C18=0,"",C18/H18))</f>
        <v/>
      </c>
      <c r="M18" s="30" t="str">
        <f>IF(I18=0,"",IF(C18=0,"",C18/I18))</f>
        <v/>
      </c>
    </row>
    <row r="19" spans="1:16" x14ac:dyDescent="0.3">
      <c r="A19" s="126">
        <v>44013</v>
      </c>
      <c r="B19" s="127"/>
      <c r="C19" s="96"/>
      <c r="D19" s="41" t="str">
        <f>IF(E6=0,"",IF(C19=0,"",E6-C19))</f>
        <v/>
      </c>
      <c r="E19" s="99"/>
      <c r="F19" s="42" t="str">
        <f>IF(J6=0,"",IF(E19=0,"",J6-E19))</f>
        <v/>
      </c>
      <c r="G19" s="96"/>
      <c r="H19" s="102" t="str">
        <f>IF(H18=0,"",IF(C19=0,"",H18))</f>
        <v/>
      </c>
      <c r="I19" s="96"/>
      <c r="J19" s="48" t="str">
        <f>IF(J18="","",IF(I19="","",J18))</f>
        <v/>
      </c>
      <c r="K19" s="25" t="str">
        <f t="shared" ref="K19:K47" si="0">IF(G19=0,"",IF(C19=0,"",C19/G19))</f>
        <v/>
      </c>
      <c r="L19" s="90" t="str">
        <f t="shared" ref="L19:L47" si="1">IF(H19=0,"",IF(C19=0,"",C19/H19))</f>
        <v/>
      </c>
      <c r="M19" s="1" t="str">
        <f t="shared" ref="M19:M47" si="2">IF(I19=0,"",IF(C19=0,"",C19/I19))</f>
        <v/>
      </c>
      <c r="N19" s="140"/>
      <c r="O19" s="140"/>
      <c r="P19" s="140"/>
    </row>
    <row r="20" spans="1:16" x14ac:dyDescent="0.3">
      <c r="A20" s="126">
        <v>44044</v>
      </c>
      <c r="B20" s="127"/>
      <c r="C20" s="96"/>
      <c r="D20" s="41" t="str">
        <f>IF(E6=0,"",IF(C20=0,"",E6-C20))</f>
        <v/>
      </c>
      <c r="E20" s="100"/>
      <c r="F20" s="44" t="str">
        <f>IF(J6=0,"",IF(E20=0,"",J6-E20))</f>
        <v/>
      </c>
      <c r="G20" s="96"/>
      <c r="H20" s="102" t="str">
        <f>IF(H18=0,"",IF(C20=0,"",H18))</f>
        <v/>
      </c>
      <c r="I20" s="96"/>
      <c r="J20" s="48" t="str">
        <f>IF(J19="","",IF(I20="","",J18))</f>
        <v/>
      </c>
      <c r="K20" s="25" t="str">
        <f t="shared" si="0"/>
        <v/>
      </c>
      <c r="L20" s="90" t="str">
        <f t="shared" si="1"/>
        <v/>
      </c>
      <c r="M20" s="1" t="str">
        <f t="shared" si="2"/>
        <v/>
      </c>
      <c r="N20" s="140"/>
      <c r="O20" s="140"/>
      <c r="P20" s="140"/>
    </row>
    <row r="21" spans="1:16" x14ac:dyDescent="0.3">
      <c r="A21" s="126">
        <v>44075</v>
      </c>
      <c r="B21" s="127"/>
      <c r="C21" s="96"/>
      <c r="D21" s="41" t="str">
        <f>IF(E6=0,"",IF(C21=0,"",E6-C21))</f>
        <v/>
      </c>
      <c r="E21" s="99"/>
      <c r="F21" s="43" t="str">
        <f>IF(J6=0,"",IF(E21=0,"",J6-E21))</f>
        <v/>
      </c>
      <c r="G21" s="96"/>
      <c r="H21" s="102" t="str">
        <f>IF(H18=0,"",IF(C21=0,"",H18))</f>
        <v/>
      </c>
      <c r="I21" s="96"/>
      <c r="J21" s="48" t="str">
        <f>IF(J20="","",IF(I21="","",J18))</f>
        <v/>
      </c>
      <c r="K21" s="25" t="str">
        <f t="shared" si="0"/>
        <v/>
      </c>
      <c r="L21" s="90" t="str">
        <f t="shared" si="1"/>
        <v/>
      </c>
      <c r="M21" s="1" t="str">
        <f t="shared" si="2"/>
        <v/>
      </c>
      <c r="N21" s="140"/>
      <c r="O21" s="140"/>
      <c r="P21" s="140"/>
    </row>
    <row r="22" spans="1:16" x14ac:dyDescent="0.3">
      <c r="A22" s="126">
        <v>44105</v>
      </c>
      <c r="B22" s="127"/>
      <c r="C22" s="96"/>
      <c r="D22" s="41" t="str">
        <f>IF(E6=0,"",IF(C22=0,"",E6-C22))</f>
        <v/>
      </c>
      <c r="E22" s="99"/>
      <c r="F22" s="43" t="str">
        <f>IF(J6=0,"",IF(E22=0,"",J6-E22))</f>
        <v/>
      </c>
      <c r="G22" s="96"/>
      <c r="H22" s="102" t="str">
        <f>IF(H18=0,"",IF(C22=0,"",H18))</f>
        <v/>
      </c>
      <c r="I22" s="96"/>
      <c r="J22" s="48" t="str">
        <f>IF(J21="","",IF(I22="","",J18))</f>
        <v/>
      </c>
      <c r="K22" s="25" t="str">
        <f t="shared" si="0"/>
        <v/>
      </c>
      <c r="L22" s="90" t="str">
        <f t="shared" si="1"/>
        <v/>
      </c>
      <c r="M22" s="1" t="str">
        <f t="shared" si="2"/>
        <v/>
      </c>
      <c r="N22" s="140"/>
      <c r="O22" s="140"/>
      <c r="P22" s="140"/>
    </row>
    <row r="23" spans="1:16" x14ac:dyDescent="0.3">
      <c r="A23" s="126">
        <v>44136</v>
      </c>
      <c r="B23" s="127"/>
      <c r="C23" s="96"/>
      <c r="D23" s="41" t="str">
        <f>IF(E6=0,"",IF(C23=0,"",E6-C23))</f>
        <v/>
      </c>
      <c r="E23" s="99"/>
      <c r="F23" s="43" t="str">
        <f>IF(J6=0,"",IF(E23=0,"",J6-E23))</f>
        <v/>
      </c>
      <c r="G23" s="96"/>
      <c r="H23" s="102" t="str">
        <f>IF(H18=0,"",IF(C23=0,"",H18))</f>
        <v/>
      </c>
      <c r="I23" s="96"/>
      <c r="J23" s="48" t="str">
        <f>IF(J22="","",IF(I23="","",J18))</f>
        <v/>
      </c>
      <c r="K23" s="25" t="str">
        <f t="shared" si="0"/>
        <v/>
      </c>
      <c r="L23" s="90" t="str">
        <f t="shared" si="1"/>
        <v/>
      </c>
      <c r="M23" s="1" t="str">
        <f t="shared" si="2"/>
        <v/>
      </c>
    </row>
    <row r="24" spans="1:16" x14ac:dyDescent="0.3">
      <c r="A24" s="126">
        <v>44166</v>
      </c>
      <c r="B24" s="127"/>
      <c r="C24" s="96"/>
      <c r="D24" s="41" t="str">
        <f>IF(E6=0,"",IF(C24=0,"",E6-C24))</f>
        <v/>
      </c>
      <c r="E24" s="99"/>
      <c r="F24" s="43" t="str">
        <f>IF(J6=0,"",IF(E24=0,"",J6-E24))</f>
        <v/>
      </c>
      <c r="G24" s="96"/>
      <c r="H24" s="102" t="str">
        <f>IF(H18=0,"",IF(C24=0,"",H18))</f>
        <v/>
      </c>
      <c r="I24" s="96"/>
      <c r="J24" s="48" t="str">
        <f>IF(J23="","",IF(I24="","",J18))</f>
        <v/>
      </c>
      <c r="K24" s="25" t="str">
        <f t="shared" si="0"/>
        <v/>
      </c>
      <c r="L24" s="90" t="str">
        <f t="shared" si="1"/>
        <v/>
      </c>
      <c r="M24" s="1" t="str">
        <f t="shared" si="2"/>
        <v/>
      </c>
    </row>
    <row r="25" spans="1:16" x14ac:dyDescent="0.3">
      <c r="A25" s="126">
        <v>44197</v>
      </c>
      <c r="B25" s="127"/>
      <c r="C25" s="96"/>
      <c r="D25" s="41" t="str">
        <f>IF(E6=0,"",IF(C25=0,"",E6-C25))</f>
        <v/>
      </c>
      <c r="E25" s="99"/>
      <c r="F25" s="43" t="str">
        <f>IF(J6=0,"",IF(E25=0,"",J6-E25))</f>
        <v/>
      </c>
      <c r="G25" s="96"/>
      <c r="H25" s="102" t="str">
        <f>IF(H18=0,"",IF(C25=0,"",H18))</f>
        <v/>
      </c>
      <c r="I25" s="96"/>
      <c r="J25" s="48" t="str">
        <f>IF(J24="","",IF(I25="","",J18))</f>
        <v/>
      </c>
      <c r="K25" s="25" t="str">
        <f t="shared" si="0"/>
        <v/>
      </c>
      <c r="L25" s="90" t="str">
        <f t="shared" si="1"/>
        <v/>
      </c>
      <c r="M25" s="1" t="str">
        <f t="shared" si="2"/>
        <v/>
      </c>
    </row>
    <row r="26" spans="1:16" x14ac:dyDescent="0.3">
      <c r="A26" s="126">
        <v>44228</v>
      </c>
      <c r="B26" s="127"/>
      <c r="C26" s="96"/>
      <c r="D26" s="41" t="str">
        <f>IF(E6=0,"",IF(C26=0,"",E6-C26))</f>
        <v/>
      </c>
      <c r="E26" s="99"/>
      <c r="F26" s="43" t="str">
        <f>IF(J6=0,"",IF(E26=0,"",J6-E26))</f>
        <v/>
      </c>
      <c r="G26" s="96"/>
      <c r="H26" s="102" t="str">
        <f>IF(H18=0,"",IF(C26=0,"",H18))</f>
        <v/>
      </c>
      <c r="I26" s="96"/>
      <c r="J26" s="48" t="str">
        <f>IF(J25="","",IF(I26="","",J18))</f>
        <v/>
      </c>
      <c r="K26" s="25" t="str">
        <f t="shared" si="0"/>
        <v/>
      </c>
      <c r="L26" s="90" t="str">
        <f t="shared" si="1"/>
        <v/>
      </c>
      <c r="M26" s="1" t="str">
        <f t="shared" si="2"/>
        <v/>
      </c>
    </row>
    <row r="27" spans="1:16" x14ac:dyDescent="0.3">
      <c r="A27" s="126">
        <v>44256</v>
      </c>
      <c r="B27" s="127"/>
      <c r="C27" s="96"/>
      <c r="D27" s="41" t="str">
        <f>IF(E6=0,"",IF(C27=0,"",E6-C27))</f>
        <v/>
      </c>
      <c r="E27" s="99"/>
      <c r="F27" s="43" t="str">
        <f>IF(J6=0,"",IF(E27=0,"",J6-E27))</f>
        <v/>
      </c>
      <c r="G27" s="96"/>
      <c r="H27" s="102" t="str">
        <f>IF(H18=0,"",IF(C27=0,"",H18))</f>
        <v/>
      </c>
      <c r="I27" s="96"/>
      <c r="J27" s="48" t="str">
        <f>IF(J26="","",IF(I27="","",J18))</f>
        <v/>
      </c>
      <c r="K27" s="25" t="str">
        <f t="shared" si="0"/>
        <v/>
      </c>
      <c r="L27" s="90" t="str">
        <f t="shared" si="1"/>
        <v/>
      </c>
      <c r="M27" s="1" t="str">
        <f t="shared" si="2"/>
        <v/>
      </c>
    </row>
    <row r="28" spans="1:16" x14ac:dyDescent="0.3">
      <c r="A28" s="126">
        <v>44287</v>
      </c>
      <c r="B28" s="127"/>
      <c r="C28" s="96"/>
      <c r="D28" s="41" t="str">
        <f>IF(E6=0,"",IF(C28=0,"",E6-C28))</f>
        <v/>
      </c>
      <c r="E28" s="99"/>
      <c r="F28" s="43" t="str">
        <f>IF(J6=0,"",IF(E28=0,"",J6-E28))</f>
        <v/>
      </c>
      <c r="G28" s="96"/>
      <c r="H28" s="102" t="str">
        <f>IF(H18=0,"",IF(C28=0,"",H18))</f>
        <v/>
      </c>
      <c r="I28" s="96"/>
      <c r="J28" s="48" t="str">
        <f>IF(J27="","",IF(I28="","",J18))</f>
        <v/>
      </c>
      <c r="K28" s="25" t="str">
        <f t="shared" si="0"/>
        <v/>
      </c>
      <c r="L28" s="90" t="str">
        <f t="shared" si="1"/>
        <v/>
      </c>
      <c r="M28" s="1" t="str">
        <f t="shared" si="2"/>
        <v/>
      </c>
    </row>
    <row r="29" spans="1:16" x14ac:dyDescent="0.3">
      <c r="A29" s="126">
        <v>44317</v>
      </c>
      <c r="B29" s="127"/>
      <c r="C29" s="96"/>
      <c r="D29" s="41" t="str">
        <f>IF(E6=0,"",IF(C29=0,"",E6-C29))</f>
        <v/>
      </c>
      <c r="E29" s="99"/>
      <c r="F29" s="43" t="str">
        <f>IF(J6=0,"",IF(E29=0,"",J6-E29))</f>
        <v/>
      </c>
      <c r="G29" s="96"/>
      <c r="H29" s="102" t="str">
        <f>IF(H18=0,"",IF(C29=0,"",H18))</f>
        <v/>
      </c>
      <c r="I29" s="96"/>
      <c r="J29" s="48" t="str">
        <f>IF(J28="","",IF(I29="","",J18))</f>
        <v/>
      </c>
      <c r="K29" s="25" t="str">
        <f t="shared" si="0"/>
        <v/>
      </c>
      <c r="L29" s="90" t="str">
        <f t="shared" si="1"/>
        <v/>
      </c>
      <c r="M29" s="1" t="str">
        <f t="shared" si="2"/>
        <v/>
      </c>
    </row>
    <row r="30" spans="1:16" x14ac:dyDescent="0.3">
      <c r="A30" s="126">
        <v>44348</v>
      </c>
      <c r="B30" s="127"/>
      <c r="C30" s="96"/>
      <c r="D30" s="41" t="str">
        <f>IF(E6=0,"",IF(C30=0,"",E6-C30))</f>
        <v/>
      </c>
      <c r="E30" s="99"/>
      <c r="F30" s="43" t="str">
        <f>IF(J6=0,"",IF(E30=0,"",J6-E30))</f>
        <v/>
      </c>
      <c r="G30" s="96"/>
      <c r="H30" s="102" t="str">
        <f>IF(H18=0,"",IF(C30=0,"",H18))</f>
        <v/>
      </c>
      <c r="I30" s="96"/>
      <c r="J30" s="48" t="str">
        <f>IF(J29="","",IF(I30="","",J18))</f>
        <v/>
      </c>
      <c r="K30" s="25" t="str">
        <f t="shared" si="0"/>
        <v/>
      </c>
      <c r="L30" s="90" t="str">
        <f t="shared" si="1"/>
        <v/>
      </c>
      <c r="M30" s="1" t="str">
        <f t="shared" si="2"/>
        <v/>
      </c>
    </row>
    <row r="31" spans="1:16" x14ac:dyDescent="0.3">
      <c r="A31" s="126">
        <v>44378</v>
      </c>
      <c r="B31" s="127"/>
      <c r="C31" s="96"/>
      <c r="D31" s="41" t="str">
        <f>IF(E6=0,"",IF(C31=0,"",E6-C31))</f>
        <v/>
      </c>
      <c r="E31" s="99"/>
      <c r="F31" s="43" t="str">
        <f>IF(J6=0,"",IF(E31=0,"",J6-E31))</f>
        <v/>
      </c>
      <c r="G31" s="96"/>
      <c r="H31" s="102" t="str">
        <f>IF(H18=0,"",IF(C31=0,"",H18))</f>
        <v/>
      </c>
      <c r="I31" s="96"/>
      <c r="J31" s="48" t="str">
        <f>IF(J30="","",IF(I31="","",J18))</f>
        <v/>
      </c>
      <c r="K31" s="25" t="str">
        <f t="shared" si="0"/>
        <v/>
      </c>
      <c r="L31" s="90" t="str">
        <f t="shared" si="1"/>
        <v/>
      </c>
      <c r="M31" s="1" t="str">
        <f t="shared" si="2"/>
        <v/>
      </c>
    </row>
    <row r="32" spans="1:16" x14ac:dyDescent="0.3">
      <c r="A32" s="126">
        <v>44409</v>
      </c>
      <c r="B32" s="127"/>
      <c r="C32" s="96"/>
      <c r="D32" s="41" t="str">
        <f>IF(E6=0,"",IF(C32=0,"",E6-C32))</f>
        <v/>
      </c>
      <c r="E32" s="99"/>
      <c r="F32" s="43" t="str">
        <f>IF(J6=0,"",IF(E32=0,"",J6-E32))</f>
        <v/>
      </c>
      <c r="G32" s="96"/>
      <c r="H32" s="102" t="str">
        <f>IF(H18=0,"",IF(C32=0,"",H18))</f>
        <v/>
      </c>
      <c r="I32" s="96"/>
      <c r="J32" s="48" t="str">
        <f>IF(J31="","",IF(I32="","",J18))</f>
        <v/>
      </c>
      <c r="K32" s="25" t="str">
        <f t="shared" si="0"/>
        <v/>
      </c>
      <c r="L32" s="90" t="str">
        <f t="shared" si="1"/>
        <v/>
      </c>
      <c r="M32" s="1" t="str">
        <f t="shared" si="2"/>
        <v/>
      </c>
    </row>
    <row r="33" spans="1:13" x14ac:dyDescent="0.3">
      <c r="A33" s="126">
        <v>44440</v>
      </c>
      <c r="B33" s="127"/>
      <c r="C33" s="96"/>
      <c r="D33" s="41" t="str">
        <f>IF(E6=0,"",IF(C33=0,"",E6-C33))</f>
        <v/>
      </c>
      <c r="E33" s="99"/>
      <c r="F33" s="43" t="str">
        <f>IF(J6=0,"",IF(E33=0,"",J6-E33))</f>
        <v/>
      </c>
      <c r="G33" s="96"/>
      <c r="H33" s="102" t="str">
        <f>IF(H18=0,"",IF(C33=0,"",H18))</f>
        <v/>
      </c>
      <c r="I33" s="96"/>
      <c r="J33" s="48" t="str">
        <f>IF(J32="","",IF(I33="","",J18))</f>
        <v/>
      </c>
      <c r="K33" s="25" t="str">
        <f t="shared" si="0"/>
        <v/>
      </c>
      <c r="L33" s="90" t="str">
        <f t="shared" si="1"/>
        <v/>
      </c>
      <c r="M33" s="1" t="str">
        <f t="shared" si="2"/>
        <v/>
      </c>
    </row>
    <row r="34" spans="1:13" x14ac:dyDescent="0.3">
      <c r="A34" s="126">
        <v>44470</v>
      </c>
      <c r="B34" s="127"/>
      <c r="C34" s="96"/>
      <c r="D34" s="41" t="str">
        <f>IF(E6=0,"",IF(C34=0,"",E6-C34))</f>
        <v/>
      </c>
      <c r="E34" s="99"/>
      <c r="F34" s="43" t="str">
        <f>IF(J6=0,"",IF(E34=0,"",J6-E34))</f>
        <v/>
      </c>
      <c r="G34" s="96"/>
      <c r="H34" s="102" t="str">
        <f>IF(H18=0,"",IF(C34=0,"",H18))</f>
        <v/>
      </c>
      <c r="I34" s="96"/>
      <c r="J34" s="48" t="str">
        <f>IF(J33="","",IF(I34="","",J18))</f>
        <v/>
      </c>
      <c r="K34" s="25" t="str">
        <f t="shared" si="0"/>
        <v/>
      </c>
      <c r="L34" s="90" t="str">
        <f t="shared" si="1"/>
        <v/>
      </c>
      <c r="M34" s="1" t="str">
        <f t="shared" si="2"/>
        <v/>
      </c>
    </row>
    <row r="35" spans="1:13" x14ac:dyDescent="0.3">
      <c r="A35" s="126">
        <v>44501</v>
      </c>
      <c r="B35" s="127"/>
      <c r="C35" s="96"/>
      <c r="D35" s="41" t="str">
        <f>IF(E6=0,"",IF(C35=0,"",E6-C35))</f>
        <v/>
      </c>
      <c r="E35" s="99"/>
      <c r="F35" s="43" t="str">
        <f>IF(J6=0,"",IF(E35=0,"",J6-E35))</f>
        <v/>
      </c>
      <c r="G35" s="96"/>
      <c r="H35" s="102" t="str">
        <f>IF(H18=0,"",IF(C35=0,"",H18))</f>
        <v/>
      </c>
      <c r="I35" s="96"/>
      <c r="J35" s="48" t="str">
        <f>IF(J34="","",IF(I35="","",J18))</f>
        <v/>
      </c>
      <c r="K35" s="25" t="str">
        <f t="shared" si="0"/>
        <v/>
      </c>
      <c r="L35" s="90" t="str">
        <f t="shared" si="1"/>
        <v/>
      </c>
      <c r="M35" s="1" t="str">
        <f t="shared" si="2"/>
        <v/>
      </c>
    </row>
    <row r="36" spans="1:13" x14ac:dyDescent="0.3">
      <c r="A36" s="126">
        <v>44531</v>
      </c>
      <c r="B36" s="127"/>
      <c r="C36" s="96"/>
      <c r="D36" s="41" t="str">
        <f>IF(E6=0,"",IF(C36=0,"",E6-C36))</f>
        <v/>
      </c>
      <c r="E36" s="99"/>
      <c r="F36" s="43" t="str">
        <f>IF(J6=0,"",IF(E36=0,"",J6-E36))</f>
        <v/>
      </c>
      <c r="G36" s="96"/>
      <c r="H36" s="102" t="str">
        <f>IF(H18=0,"",IF(C36=0,"",H18))</f>
        <v/>
      </c>
      <c r="I36" s="96"/>
      <c r="J36" s="48" t="str">
        <f>IF(J35="","",IF(I36="","",J18))</f>
        <v/>
      </c>
      <c r="K36" s="25" t="str">
        <f t="shared" si="0"/>
        <v/>
      </c>
      <c r="L36" s="90" t="str">
        <f t="shared" si="1"/>
        <v/>
      </c>
      <c r="M36" s="1" t="str">
        <f t="shared" si="2"/>
        <v/>
      </c>
    </row>
    <row r="37" spans="1:13" x14ac:dyDescent="0.3">
      <c r="A37" s="126">
        <v>44562</v>
      </c>
      <c r="B37" s="127"/>
      <c r="C37" s="96"/>
      <c r="D37" s="41" t="str">
        <f>IF(E6=0,"",IF(C37=0,"",E6-C37))</f>
        <v/>
      </c>
      <c r="E37" s="99"/>
      <c r="F37" s="43" t="str">
        <f>IF(J6=0,"",IF(E37=0,"",J6-E37))</f>
        <v/>
      </c>
      <c r="G37" s="96"/>
      <c r="H37" s="102" t="str">
        <f>IF(H18=0,"",IF(C37=0,"",H18))</f>
        <v/>
      </c>
      <c r="I37" s="96"/>
      <c r="J37" s="48" t="str">
        <f>IF(J36="","",IF(I37="","",J18))</f>
        <v/>
      </c>
      <c r="K37" s="25" t="str">
        <f t="shared" si="0"/>
        <v/>
      </c>
      <c r="L37" s="90" t="str">
        <f t="shared" si="1"/>
        <v/>
      </c>
      <c r="M37" s="1" t="str">
        <f t="shared" si="2"/>
        <v/>
      </c>
    </row>
    <row r="38" spans="1:13" x14ac:dyDescent="0.3">
      <c r="A38" s="126">
        <v>44593</v>
      </c>
      <c r="B38" s="127"/>
      <c r="C38" s="96"/>
      <c r="D38" s="41" t="str">
        <f>IF(E6=0,"",IF(C38=0,"",E6-C38))</f>
        <v/>
      </c>
      <c r="E38" s="99"/>
      <c r="F38" s="43" t="str">
        <f>IF(J6=0,"",IF(E38=0,"",J6-E38))</f>
        <v/>
      </c>
      <c r="G38" s="96"/>
      <c r="H38" s="102" t="str">
        <f>IF(H18=0,"",IF(C38=0,"",H18))</f>
        <v/>
      </c>
      <c r="I38" s="96"/>
      <c r="J38" s="48" t="str">
        <f>IF(J37="","",IF(I38="","",J18))</f>
        <v/>
      </c>
      <c r="K38" s="25" t="str">
        <f t="shared" si="0"/>
        <v/>
      </c>
      <c r="L38" s="90" t="str">
        <f t="shared" si="1"/>
        <v/>
      </c>
      <c r="M38" s="1" t="str">
        <f t="shared" si="2"/>
        <v/>
      </c>
    </row>
    <row r="39" spans="1:13" x14ac:dyDescent="0.3">
      <c r="A39" s="126">
        <v>44621</v>
      </c>
      <c r="B39" s="127"/>
      <c r="C39" s="96"/>
      <c r="D39" s="41" t="str">
        <f>IF(E6=0,"",IF(C39=0,"",E6-C39))</f>
        <v/>
      </c>
      <c r="E39" s="99"/>
      <c r="F39" s="43" t="str">
        <f>IF(J6=0,"",IF(E39=0,"",J6-E39))</f>
        <v/>
      </c>
      <c r="G39" s="96"/>
      <c r="H39" s="102" t="str">
        <f>IF(H18=0,"",IF(C39=0,"",H18))</f>
        <v/>
      </c>
      <c r="I39" s="96"/>
      <c r="J39" s="48" t="str">
        <f>IF(J38="","",IF(I39="","",J18))</f>
        <v/>
      </c>
      <c r="K39" s="25" t="str">
        <f t="shared" si="0"/>
        <v/>
      </c>
      <c r="L39" s="90" t="str">
        <f t="shared" si="1"/>
        <v/>
      </c>
      <c r="M39" s="1" t="str">
        <f t="shared" si="2"/>
        <v/>
      </c>
    </row>
    <row r="40" spans="1:13" x14ac:dyDescent="0.3">
      <c r="A40" s="126">
        <v>44652</v>
      </c>
      <c r="B40" s="127"/>
      <c r="C40" s="96"/>
      <c r="D40" s="41" t="str">
        <f>IF(E6=0,"",IF(C40=0,"",E6-C40))</f>
        <v/>
      </c>
      <c r="E40" s="99"/>
      <c r="F40" s="43" t="str">
        <f>IF(J6=0,"",IF(E40=0,"",J6-E40))</f>
        <v/>
      </c>
      <c r="G40" s="96"/>
      <c r="H40" s="102" t="str">
        <f>IF(H18=0,"",IF(C40=0,"",H18))</f>
        <v/>
      </c>
      <c r="I40" s="96"/>
      <c r="J40" s="48" t="str">
        <f>IF(J39="","",IF(I40="","",J18))</f>
        <v/>
      </c>
      <c r="K40" s="25" t="str">
        <f t="shared" si="0"/>
        <v/>
      </c>
      <c r="L40" s="90" t="str">
        <f t="shared" si="1"/>
        <v/>
      </c>
      <c r="M40" s="1" t="str">
        <f t="shared" si="2"/>
        <v/>
      </c>
    </row>
    <row r="41" spans="1:13" x14ac:dyDescent="0.3">
      <c r="A41" s="126">
        <v>44682</v>
      </c>
      <c r="B41" s="127"/>
      <c r="C41" s="96"/>
      <c r="D41" s="41" t="str">
        <f>IF(E6=0,"",IF(C41=0,"",E6-C41))</f>
        <v/>
      </c>
      <c r="E41" s="99"/>
      <c r="F41" s="43" t="str">
        <f>IF(J6=0,"",IF(E41=0,"",J6-E41))</f>
        <v/>
      </c>
      <c r="G41" s="96"/>
      <c r="H41" s="102" t="str">
        <f>IF(H18=0,"",IF(C41=0,"",H18))</f>
        <v/>
      </c>
      <c r="I41" s="96"/>
      <c r="J41" s="48" t="str">
        <f>IF(J40="","",IF(I41="","",J18))</f>
        <v/>
      </c>
      <c r="K41" s="25" t="str">
        <f t="shared" si="0"/>
        <v/>
      </c>
      <c r="L41" s="90" t="str">
        <f t="shared" si="1"/>
        <v/>
      </c>
      <c r="M41" s="1" t="str">
        <f t="shared" si="2"/>
        <v/>
      </c>
    </row>
    <row r="42" spans="1:13" x14ac:dyDescent="0.3">
      <c r="A42" s="126">
        <v>44713</v>
      </c>
      <c r="B42" s="127"/>
      <c r="C42" s="96"/>
      <c r="D42" s="41" t="str">
        <f>IF(E6=0,"",IF(C42=0,"",E6-C42))</f>
        <v/>
      </c>
      <c r="E42" s="99"/>
      <c r="F42" s="43" t="str">
        <f>IF(J6=0,"",IF(E42=0,"",J6-E42))</f>
        <v/>
      </c>
      <c r="G42" s="96"/>
      <c r="H42" s="102" t="str">
        <f>IF(H18=0,"",IF(C42=0,"",H18))</f>
        <v/>
      </c>
      <c r="I42" s="96"/>
      <c r="J42" s="48" t="str">
        <f>IF(J41="","",IF(I42="","",J18))</f>
        <v/>
      </c>
      <c r="K42" s="25" t="str">
        <f t="shared" si="0"/>
        <v/>
      </c>
      <c r="L42" s="90" t="str">
        <f t="shared" si="1"/>
        <v/>
      </c>
      <c r="M42" s="1" t="str">
        <f t="shared" si="2"/>
        <v/>
      </c>
    </row>
    <row r="43" spans="1:13" x14ac:dyDescent="0.3">
      <c r="A43" s="126">
        <v>44743</v>
      </c>
      <c r="B43" s="127"/>
      <c r="C43" s="96"/>
      <c r="D43" s="41" t="str">
        <f>IF(E6=0,"",IF(C43=0,"",E6-C43))</f>
        <v/>
      </c>
      <c r="E43" s="99"/>
      <c r="F43" s="43" t="str">
        <f>IF(J6=0,"",IF(E43=0,"",J6-E43))</f>
        <v/>
      </c>
      <c r="G43" s="96"/>
      <c r="H43" s="102" t="str">
        <f>IF(H18=0,"",IF(C43=0,"",H18))</f>
        <v/>
      </c>
      <c r="I43" s="96"/>
      <c r="J43" s="48" t="str">
        <f>IF(J42="","",IF(I43="","",J18))</f>
        <v/>
      </c>
      <c r="K43" s="25" t="str">
        <f t="shared" si="0"/>
        <v/>
      </c>
      <c r="L43" s="90" t="str">
        <f t="shared" si="1"/>
        <v/>
      </c>
      <c r="M43" s="1" t="str">
        <f t="shared" si="2"/>
        <v/>
      </c>
    </row>
    <row r="44" spans="1:13" x14ac:dyDescent="0.3">
      <c r="A44" s="126">
        <v>44774</v>
      </c>
      <c r="B44" s="127"/>
      <c r="C44" s="96"/>
      <c r="D44" s="41" t="str">
        <f>IF(E6=0,"",IF(C44=0,"",E6-C44))</f>
        <v/>
      </c>
      <c r="E44" s="99"/>
      <c r="F44" s="43" t="str">
        <f>IF(J6=0,"",IF(E44=0,"",J6-E44))</f>
        <v/>
      </c>
      <c r="G44" s="96"/>
      <c r="H44" s="102" t="str">
        <f>IF(H18=0,"",IF(C44=0,"",H18))</f>
        <v/>
      </c>
      <c r="I44" s="96"/>
      <c r="J44" s="48" t="str">
        <f>IF(J43="","",IF(I44="","",J18))</f>
        <v/>
      </c>
      <c r="K44" s="25" t="str">
        <f t="shared" si="0"/>
        <v/>
      </c>
      <c r="L44" s="90" t="str">
        <f t="shared" si="1"/>
        <v/>
      </c>
      <c r="M44" s="1" t="str">
        <f t="shared" si="2"/>
        <v/>
      </c>
    </row>
    <row r="45" spans="1:13" x14ac:dyDescent="0.3">
      <c r="A45" s="126">
        <v>44805</v>
      </c>
      <c r="B45" s="127"/>
      <c r="C45" s="96"/>
      <c r="D45" s="41" t="str">
        <f>IF(E6=0,"",IF(C45=0,"",E6-C45))</f>
        <v/>
      </c>
      <c r="E45" s="99"/>
      <c r="F45" s="43" t="str">
        <f>IF(J6=0,"",IF(E45=0,"",J6-E45))</f>
        <v/>
      </c>
      <c r="G45" s="96"/>
      <c r="H45" s="102" t="str">
        <f>IF(H18=0,"",IF(C45=0,"",H18))</f>
        <v/>
      </c>
      <c r="I45" s="96"/>
      <c r="J45" s="48" t="str">
        <f>IF(J44="","",IF(I45="","",J18))</f>
        <v/>
      </c>
      <c r="K45" s="25" t="str">
        <f t="shared" si="0"/>
        <v/>
      </c>
      <c r="L45" s="90" t="str">
        <f t="shared" si="1"/>
        <v/>
      </c>
      <c r="M45" s="1" t="str">
        <f t="shared" si="2"/>
        <v/>
      </c>
    </row>
    <row r="46" spans="1:13" x14ac:dyDescent="0.3">
      <c r="A46" s="126">
        <v>44835</v>
      </c>
      <c r="B46" s="127"/>
      <c r="C46" s="96"/>
      <c r="D46" s="41" t="str">
        <f>IF(E6=0,"",IF(C46=0,"",E6-C46))</f>
        <v/>
      </c>
      <c r="E46" s="99"/>
      <c r="F46" s="43" t="str">
        <f>IF(J6=0,"",IF(E46=0,"",J6-E46))</f>
        <v/>
      </c>
      <c r="G46" s="96"/>
      <c r="H46" s="102" t="str">
        <f>IF(H18=0,"",IF(C46=0,"",H18))</f>
        <v/>
      </c>
      <c r="I46" s="96"/>
      <c r="J46" s="48" t="str">
        <f>IF(J45="","",IF(I46="","",J18))</f>
        <v/>
      </c>
      <c r="K46" s="25" t="str">
        <f t="shared" si="0"/>
        <v/>
      </c>
      <c r="L46" s="90" t="str">
        <f t="shared" si="1"/>
        <v/>
      </c>
      <c r="M46" s="1" t="str">
        <f t="shared" si="2"/>
        <v/>
      </c>
    </row>
    <row r="47" spans="1:13" ht="15" thickBot="1" x14ac:dyDescent="0.35">
      <c r="A47" s="132">
        <v>44866</v>
      </c>
      <c r="B47" s="133"/>
      <c r="C47" s="97"/>
      <c r="D47" s="52" t="str">
        <f>IF(E6=0,"",IF(C47=0,"",E6-C47))</f>
        <v/>
      </c>
      <c r="E47" s="101"/>
      <c r="F47" s="53" t="str">
        <f>IF(J6=0,"",IF(E47=0,"",J6-E47))</f>
        <v/>
      </c>
      <c r="G47" s="97"/>
      <c r="H47" s="103" t="str">
        <f>IF(H18=0,"",IF(C47=0,"",H18))</f>
        <v/>
      </c>
      <c r="I47" s="97"/>
      <c r="J47" s="54" t="str">
        <f>IF(J46="","",IF(I47="","",J18))</f>
        <v/>
      </c>
      <c r="K47" s="55" t="str">
        <f t="shared" si="0"/>
        <v/>
      </c>
      <c r="L47" s="91" t="str">
        <f t="shared" si="1"/>
        <v/>
      </c>
      <c r="M47" s="2" t="str">
        <f t="shared" si="2"/>
        <v/>
      </c>
    </row>
    <row r="48" spans="1:13" x14ac:dyDescent="0.3">
      <c r="A48" s="128" t="s">
        <v>32</v>
      </c>
      <c r="B48" s="129"/>
      <c r="C48" s="4" t="str">
        <f>IF(SUM(C18:C23,C24:C29,C30:C35,C36:C41,C42:C47)=0,"",SUM(C18:C23,C24:C29,C30:C35,C36:C41,C42:C47))</f>
        <v/>
      </c>
      <c r="D48" s="4" t="str">
        <f>IF(SUM(D18:D23,D24:D29,D30:D35,D36:D41,D42:D47)=0,"",SUM(D18:D23,D24:D29,D30:D35,D36:D41,D42:D47))</f>
        <v/>
      </c>
      <c r="E48" s="26" t="str">
        <f>IF(SUM(E18:E23,E24:E29,E30:E35,E36:E41,E42:E47)=0,"",SUM(E18:E23,E24:E29,E30:E35,E36:E41,E42:E47))</f>
        <v/>
      </c>
      <c r="F48" s="26" t="str">
        <f>IF(SUM(F18:F23,F24:F29,F30:F35,F36:F41,F42:F47)=0,"",SUM(F18:F23,F24:F29,F30:F35,F36:F41,F42:F47))</f>
        <v/>
      </c>
      <c r="G48" s="5" t="s">
        <v>6</v>
      </c>
      <c r="H48" s="5" t="s">
        <v>6</v>
      </c>
      <c r="I48" s="5" t="str">
        <f>IF(SUM(I18:I23,I24:I29,I30:I35,I36:I41,I42:I47)=0,"",SUM(I18:I23,I24:I29,I30:I35,I36:I41,I42:I47))</f>
        <v/>
      </c>
      <c r="J48" s="5" t="s">
        <v>6</v>
      </c>
      <c r="K48" s="5" t="s">
        <v>6</v>
      </c>
      <c r="L48" s="5" t="s">
        <v>6</v>
      </c>
      <c r="M48" s="6" t="s">
        <v>6</v>
      </c>
    </row>
    <row r="49" spans="1:18" ht="30.6" customHeight="1" thickBot="1" x14ac:dyDescent="0.35">
      <c r="A49" s="130" t="s">
        <v>31</v>
      </c>
      <c r="B49" s="131"/>
      <c r="C49" s="7" t="str">
        <f>IF(SUM(C18:C23,C24:C29,C30:C35,C36:C41,C42:C47)=0," ",AVERAGE(C18:C23,C24:C29,C30:C35,C36:C41,C42:C47))</f>
        <v xml:space="preserve"> </v>
      </c>
      <c r="D49" s="28" t="s">
        <v>6</v>
      </c>
      <c r="E49" s="27" t="str">
        <f>IF(SUM(E18:E23,E24:E29,E30:E35,E36:E41,E42:E47)=0," ",AVERAGE(E18:E23,E24:E29,E30:E35,E36:E41,E42:E47))</f>
        <v xml:space="preserve"> </v>
      </c>
      <c r="F49" s="28" t="s">
        <v>6</v>
      </c>
      <c r="G49" s="7" t="str">
        <f>IF(SUM(G18:G23,G24:G29,G30:G35,G36:G41,G42:G47)=0," ",AVERAGE(G18:G23,G24:G29,G30:G35,G36:G41,G42:G47))</f>
        <v xml:space="preserve"> </v>
      </c>
      <c r="H49" s="7" t="str">
        <f>IF(SUM(H18:H23,H24:H29,H30:H35,H36:H41,H42:H47)=0," ",AVERAGE(H18:H23,H24:H29,H30:H35,H36:H41,H42:H47))</f>
        <v xml:space="preserve"> </v>
      </c>
      <c r="I49" s="7" t="str">
        <f>IF(SUM(I18:I23,I24:I29,I30:I35,I36:I41,I42:I47)=0," ",AVERAGE(I18:I23,I24:I29,I30:I35,I36:I41,I42:I47))</f>
        <v xml:space="preserve"> </v>
      </c>
      <c r="J49" s="28" t="s">
        <v>6</v>
      </c>
      <c r="K49" s="7" t="str">
        <f>IF(SUM(K18:K23,K24:K29,K30:K35,K36:K41,K42:K47)=0," ",AVERAGE(K18:K23,K24:K29,K30:K35,K36:K41,K42:K47))</f>
        <v xml:space="preserve"> </v>
      </c>
      <c r="L49" s="92" t="str">
        <f>IF(SUM(L18:L23,L24:L29,L30:L35,L36:L41,L42:L47)=0," ",AVERAGE(L18:L23,L24:L29,L30:L35,L36:L41,L42:L47))</f>
        <v xml:space="preserve"> </v>
      </c>
      <c r="M49" s="8" t="str">
        <f>IF(SUM(E18:E23,E24:E29,E30:E35,E36:E41,E42:E47)=0," ",C48/I48)</f>
        <v xml:space="preserve"> </v>
      </c>
    </row>
    <row r="51" spans="1:18" ht="15" thickBot="1" x14ac:dyDescent="0.35">
      <c r="A51" s="39" t="s">
        <v>23</v>
      </c>
      <c r="B51" s="39"/>
    </row>
    <row r="52" spans="1:18" ht="28.2" customHeight="1" x14ac:dyDescent="0.3">
      <c r="A52" s="134" t="s">
        <v>70</v>
      </c>
      <c r="B52" s="135"/>
      <c r="C52" s="141" t="s">
        <v>60</v>
      </c>
      <c r="D52" s="145" t="s">
        <v>62</v>
      </c>
      <c r="E52" s="141" t="s">
        <v>61</v>
      </c>
      <c r="F52" s="145" t="s">
        <v>63</v>
      </c>
      <c r="G52" s="141" t="s">
        <v>64</v>
      </c>
      <c r="H52" s="145" t="s">
        <v>65</v>
      </c>
      <c r="I52" s="141" t="s">
        <v>66</v>
      </c>
      <c r="J52" s="141"/>
      <c r="K52" s="141" t="s">
        <v>57</v>
      </c>
      <c r="L52" s="143"/>
      <c r="M52" s="144"/>
    </row>
    <row r="53" spans="1:18" ht="57.6" customHeight="1" thickBot="1" x14ac:dyDescent="0.35">
      <c r="A53" s="136"/>
      <c r="B53" s="137"/>
      <c r="C53" s="142"/>
      <c r="D53" s="146"/>
      <c r="E53" s="142"/>
      <c r="F53" s="146"/>
      <c r="G53" s="142"/>
      <c r="H53" s="146"/>
      <c r="I53" s="94" t="s">
        <v>21</v>
      </c>
      <c r="J53" s="94" t="s">
        <v>22</v>
      </c>
      <c r="K53" s="94" t="s">
        <v>67</v>
      </c>
      <c r="L53" s="89" t="s">
        <v>68</v>
      </c>
      <c r="M53" s="32" t="s">
        <v>69</v>
      </c>
    </row>
    <row r="54" spans="1:18" ht="14.4" customHeight="1" x14ac:dyDescent="0.3">
      <c r="A54" s="112" t="s">
        <v>24</v>
      </c>
      <c r="B54" s="71" t="s">
        <v>5</v>
      </c>
      <c r="C54" s="72" t="str">
        <f>IF(SUM(C18:C23)=0,"",SUM(C18:C23))</f>
        <v/>
      </c>
      <c r="D54" s="72" t="str">
        <f>IF(SUM(D18:D23)=0,"",SUM(D18:D23))</f>
        <v/>
      </c>
      <c r="E54" s="73" t="str">
        <f>IF(SUM(E18:E23)=0,"",SUM(E18:E23))</f>
        <v/>
      </c>
      <c r="F54" s="73" t="str">
        <f>IF(SUM(F18:F23)=0,"",SUM(F18:F23))</f>
        <v/>
      </c>
      <c r="G54" s="74" t="s">
        <v>6</v>
      </c>
      <c r="H54" s="74" t="s">
        <v>6</v>
      </c>
      <c r="I54" s="74" t="str">
        <f>IF(SUM(I18:I23)=0,"",SUM(I18:I23))</f>
        <v/>
      </c>
      <c r="J54" s="74" t="str">
        <f>IF(J18="","",J18)</f>
        <v/>
      </c>
      <c r="K54" s="74" t="s">
        <v>6</v>
      </c>
      <c r="L54" s="74" t="s">
        <v>6</v>
      </c>
      <c r="M54" s="75" t="s">
        <v>6</v>
      </c>
    </row>
    <row r="55" spans="1:18" ht="41.4" x14ac:dyDescent="0.3">
      <c r="A55" s="113"/>
      <c r="B55" s="76" t="s">
        <v>31</v>
      </c>
      <c r="C55" s="77" t="str">
        <f>IF(SUM(C18:C23)=0,"",AVERAGE(C18:C23))</f>
        <v/>
      </c>
      <c r="D55" s="78" t="s">
        <v>6</v>
      </c>
      <c r="E55" s="79" t="str">
        <f>IF(SUM(E18:E23)=0,"",AVERAGE(E18:E23))</f>
        <v/>
      </c>
      <c r="F55" s="78" t="s">
        <v>6</v>
      </c>
      <c r="G55" s="77" t="str">
        <f>IF(SUM(G18:G23)=0,"",AVERAGE(G18:G23))</f>
        <v/>
      </c>
      <c r="H55" s="77" t="str">
        <f>IF(SUM(H18:H23)=0,"",AVERAGE(H18:H23))</f>
        <v/>
      </c>
      <c r="I55" s="77" t="str">
        <f>IF(SUM(I18:I23)=0,"",AVERAGE(I18:I23))</f>
        <v/>
      </c>
      <c r="J55" s="78" t="str">
        <f>IF(J18="","",J18)</f>
        <v/>
      </c>
      <c r="K55" s="77" t="str">
        <f>IF(SUM(K18:K23)=0,"",AVERAGE(K18:K23))</f>
        <v/>
      </c>
      <c r="L55" s="93" t="str">
        <f>IF(SUM(L18:L23)=0,"",AVERAGE(L18:L23))</f>
        <v/>
      </c>
      <c r="M55" s="80" t="str">
        <f>IF(SUM(M18:M23)=0,"",C54/I54)</f>
        <v/>
      </c>
    </row>
    <row r="56" spans="1:18" ht="42" thickBot="1" x14ac:dyDescent="0.35">
      <c r="A56" s="113"/>
      <c r="B56" s="81" t="s">
        <v>37</v>
      </c>
      <c r="C56" s="121" t="str">
        <f>IF(P56="","---",IF(P56&lt;=0,"Meta del AVP+L CUMPLIDA","Meta del AVP+L NO CUMPLIDA"))</f>
        <v>---</v>
      </c>
      <c r="D56" s="122"/>
      <c r="E56" s="82" t="s">
        <v>6</v>
      </c>
      <c r="F56" s="82" t="s">
        <v>6</v>
      </c>
      <c r="G56" s="82" t="s">
        <v>6</v>
      </c>
      <c r="H56" s="82" t="s">
        <v>6</v>
      </c>
      <c r="I56" s="82" t="s">
        <v>6</v>
      </c>
      <c r="J56" s="82" t="s">
        <v>6</v>
      </c>
      <c r="K56" s="83" t="str">
        <f>IF(Q56="","---",IF(Q56&lt;=0,"Meta del AVP+L CUMPLIDA","Meta del AVP+L NO CUMPLIDA"))</f>
        <v>---</v>
      </c>
      <c r="L56" s="82" t="s">
        <v>6</v>
      </c>
      <c r="M56" s="84" t="str">
        <f>IF(R56="","---",IF(R56&lt;=0,"Meta del AVP+L CUMPLIDA","Meta del AVP+L NO CUMPLIDA"))</f>
        <v>---</v>
      </c>
      <c r="P56" s="3" t="str">
        <f>IF(C55="","",IF(J11=A162,C55-E12,""))</f>
        <v/>
      </c>
      <c r="Q56" s="3" t="str">
        <f>IF(K55="","",IF(J11=A164,K55-E12,""))</f>
        <v/>
      </c>
      <c r="R56" s="3" t="str">
        <f>IF(M55="","",IF(J11=A163,M55-E12,""))</f>
        <v/>
      </c>
    </row>
    <row r="57" spans="1:18" ht="14.4" customHeight="1" x14ac:dyDescent="0.3">
      <c r="A57" s="123" t="s">
        <v>25</v>
      </c>
      <c r="B57" s="61" t="s">
        <v>5</v>
      </c>
      <c r="C57" s="35" t="str">
        <f>IF(SUM(C24:C29)=0,"",SUM(C24:C29))</f>
        <v/>
      </c>
      <c r="D57" s="35" t="str">
        <f>IF(SUM(D24:D29)=0,"",SUM(D24:D29))</f>
        <v/>
      </c>
      <c r="E57" s="36" t="str">
        <f>IF(SUM(E24:E29)=0,"",SUM(E24:E29))</f>
        <v/>
      </c>
      <c r="F57" s="36" t="str">
        <f>IF(SUM(F24:F29)=0,"",SUM(F24:F29))</f>
        <v/>
      </c>
      <c r="G57" s="37" t="s">
        <v>6</v>
      </c>
      <c r="H57" s="37" t="s">
        <v>6</v>
      </c>
      <c r="I57" s="37" t="str">
        <f>IF(SUM(I24:I29)=0,"",SUM(I24:I29))</f>
        <v/>
      </c>
      <c r="J57" s="37" t="str">
        <f>IF(J24="","",J24)</f>
        <v/>
      </c>
      <c r="K57" s="37" t="s">
        <v>6</v>
      </c>
      <c r="L57" s="37" t="s">
        <v>6</v>
      </c>
      <c r="M57" s="38" t="s">
        <v>6</v>
      </c>
    </row>
    <row r="58" spans="1:18" ht="41.4" x14ac:dyDescent="0.3">
      <c r="A58" s="124"/>
      <c r="B58" s="57" t="s">
        <v>31</v>
      </c>
      <c r="C58" s="58" t="str">
        <f>IF(SUM(C24:C29)=0,"",AVERAGE(C24:C29))</f>
        <v/>
      </c>
      <c r="D58" s="60" t="s">
        <v>6</v>
      </c>
      <c r="E58" s="59" t="str">
        <f>IF(SUM(E24:E29)=0,"",AVERAGE(E24:E29))</f>
        <v/>
      </c>
      <c r="F58" s="60" t="s">
        <v>6</v>
      </c>
      <c r="G58" s="58" t="str">
        <f>IF(SUM(G24:G29)=0,"",AVERAGE(G24:G29))</f>
        <v/>
      </c>
      <c r="H58" s="58" t="str">
        <f>IF(SUM(H24:H29)=0,"",AVERAGE(H24:H29))</f>
        <v/>
      </c>
      <c r="I58" s="58" t="str">
        <f>IF(SUM(I24:I29)=0,"",AVERAGE(I24:I29))</f>
        <v/>
      </c>
      <c r="J58" s="60" t="str">
        <f>IF(J24="","",J24)</f>
        <v/>
      </c>
      <c r="K58" s="58" t="str">
        <f>IF(SUM(K24:K29)=0,"",AVERAGE(K24:K29))</f>
        <v/>
      </c>
      <c r="L58" s="58" t="str">
        <f>IF(SUM(L24:L29)=0,"",AVERAGE(L24:L29))</f>
        <v/>
      </c>
      <c r="M58" s="62" t="str">
        <f>IF(SUM(M24:M29)=0,"",C57/I57)</f>
        <v/>
      </c>
    </row>
    <row r="59" spans="1:18" ht="42" thickBot="1" x14ac:dyDescent="0.35">
      <c r="A59" s="124"/>
      <c r="B59" s="63" t="s">
        <v>37</v>
      </c>
      <c r="C59" s="117" t="str">
        <f>IF(P59="","---",IF(P59&lt;=0,"Meta del AVP+L CUMPLIDA","Meta del AVP+L NO CUMPLIDA"))</f>
        <v>---</v>
      </c>
      <c r="D59" s="117"/>
      <c r="E59" s="64" t="s">
        <v>6</v>
      </c>
      <c r="F59" s="64" t="s">
        <v>6</v>
      </c>
      <c r="G59" s="64" t="s">
        <v>6</v>
      </c>
      <c r="H59" s="64" t="s">
        <v>6</v>
      </c>
      <c r="I59" s="64" t="s">
        <v>6</v>
      </c>
      <c r="J59" s="64" t="s">
        <v>6</v>
      </c>
      <c r="K59" s="65" t="str">
        <f>IF(Q59="","---",IF(Q59&lt;=0,"Meta del AVP+L CUMPLIDA","Meta del AVP+L NO CUMPLIDA"))</f>
        <v>---</v>
      </c>
      <c r="L59" s="64" t="s">
        <v>6</v>
      </c>
      <c r="M59" s="66" t="str">
        <f>IF(R59="","---",IF(R59&lt;=0,"Meta del AVP+L CUMPLIDA","Meta del AVP+L NO CUMPLIDA"))</f>
        <v>---</v>
      </c>
      <c r="P59" s="3" t="str">
        <f>IF(C58="","",IF(J11=A162,C58-E12,""))</f>
        <v/>
      </c>
      <c r="Q59" s="3" t="str">
        <f>IF(K58="","",IF(J11=A164,K58-E12,""))</f>
        <v/>
      </c>
      <c r="R59" s="3" t="str">
        <f>IF(M58="","",IF(J11=A163,M58-E12,""))</f>
        <v/>
      </c>
    </row>
    <row r="60" spans="1:18" ht="14.4" customHeight="1" x14ac:dyDescent="0.3">
      <c r="A60" s="112" t="s">
        <v>26</v>
      </c>
      <c r="B60" s="71" t="s">
        <v>5</v>
      </c>
      <c r="C60" s="72" t="str">
        <f>IF(SUM(C30:C35)=0,"",SUM(C30:C35))</f>
        <v/>
      </c>
      <c r="D60" s="72" t="str">
        <f>IF(SUM(D30:D35)=0,"",SUM(D30:D35))</f>
        <v/>
      </c>
      <c r="E60" s="73" t="str">
        <f>IF(SUM(E30:E35)=0,"",SUM(E30:E35))</f>
        <v/>
      </c>
      <c r="F60" s="73" t="str">
        <f>IF(SUM(F30:F35)=0,"",SUM(F30:F35))</f>
        <v/>
      </c>
      <c r="G60" s="74" t="s">
        <v>6</v>
      </c>
      <c r="H60" s="74" t="s">
        <v>6</v>
      </c>
      <c r="I60" s="74" t="str">
        <f>IF(SUM(I30:I35)=0,"",SUM(I30:I35))</f>
        <v/>
      </c>
      <c r="J60" s="74" t="str">
        <f>IF(J30="","",J30)</f>
        <v/>
      </c>
      <c r="K60" s="74" t="s">
        <v>6</v>
      </c>
      <c r="L60" s="74" t="s">
        <v>6</v>
      </c>
      <c r="M60" s="75" t="s">
        <v>6</v>
      </c>
    </row>
    <row r="61" spans="1:18" ht="41.4" x14ac:dyDescent="0.3">
      <c r="A61" s="113"/>
      <c r="B61" s="76" t="s">
        <v>31</v>
      </c>
      <c r="C61" s="77" t="str">
        <f>IF(SUM(C30:C35)=0,"",AVERAGE(C30:C35))</f>
        <v/>
      </c>
      <c r="D61" s="78" t="s">
        <v>6</v>
      </c>
      <c r="E61" s="79" t="str">
        <f>IF(SUM(E30:E35)=0,"",AVERAGE(E30:E35))</f>
        <v/>
      </c>
      <c r="F61" s="78" t="s">
        <v>6</v>
      </c>
      <c r="G61" s="77" t="str">
        <f>IF(SUM(G30:G35)=0,"",AVERAGE(G30:G35))</f>
        <v/>
      </c>
      <c r="H61" s="77" t="str">
        <f>IF(SUM(H30:H35)=0,"",AVERAGE(H30:H35))</f>
        <v/>
      </c>
      <c r="I61" s="77" t="str">
        <f>IF(SUM(I30:I35)=0,"",AVERAGE(I30:I35))</f>
        <v/>
      </c>
      <c r="J61" s="78" t="str">
        <f>IF(J30="","",J30)</f>
        <v/>
      </c>
      <c r="K61" s="77" t="str">
        <f>IF(SUM(K30:K35)=0,"",AVERAGE(K30:K35))</f>
        <v/>
      </c>
      <c r="L61" s="77" t="str">
        <f>IF(SUM(L30:L35)=0,"",AVERAGE(L30:L35))</f>
        <v/>
      </c>
      <c r="M61" s="80" t="str">
        <f>IF(SUM(M30:M35)=0,"",C60/I60)</f>
        <v/>
      </c>
    </row>
    <row r="62" spans="1:18" ht="42" thickBot="1" x14ac:dyDescent="0.35">
      <c r="A62" s="113"/>
      <c r="B62" s="81" t="s">
        <v>37</v>
      </c>
      <c r="C62" s="125" t="str">
        <f>IF(P62="","---",IF(P62&lt;=0,"Meta del AVP+L CUMPLIDA","Meta del AVP+L NO CUMPLIDA"))</f>
        <v>---</v>
      </c>
      <c r="D62" s="125"/>
      <c r="E62" s="82" t="s">
        <v>6</v>
      </c>
      <c r="F62" s="82" t="s">
        <v>6</v>
      </c>
      <c r="G62" s="82" t="s">
        <v>6</v>
      </c>
      <c r="H62" s="82" t="s">
        <v>6</v>
      </c>
      <c r="I62" s="82" t="s">
        <v>6</v>
      </c>
      <c r="J62" s="82" t="s">
        <v>6</v>
      </c>
      <c r="K62" s="83" t="str">
        <f>IF(Q62="","---",IF(Q62&lt;=0,"Meta del AVP+L CUMPLIDA","Meta del AVP+L NO CUMPLIDA"))</f>
        <v>---</v>
      </c>
      <c r="L62" s="82" t="s">
        <v>6</v>
      </c>
      <c r="M62" s="84" t="str">
        <f>IF(R62="","---",IF(R62&lt;=0,"Meta del AVP+L CUMPLIDA","Meta del AVP+L NO CUMPLIDA"))</f>
        <v>---</v>
      </c>
      <c r="P62" s="3" t="str">
        <f>IF(C61="","",IF(J11=A162,C61-E12,""))</f>
        <v/>
      </c>
      <c r="Q62" s="3" t="str">
        <f>IF(K61="","",IF(J11=A164,K61-E12,""))</f>
        <v/>
      </c>
      <c r="R62" s="3" t="str">
        <f>IF(M61="","",IF(J11=A163,M61-E12,""))</f>
        <v/>
      </c>
    </row>
    <row r="63" spans="1:18" ht="14.4" customHeight="1" x14ac:dyDescent="0.3">
      <c r="A63" s="118" t="s">
        <v>27</v>
      </c>
      <c r="B63" s="61" t="s">
        <v>5</v>
      </c>
      <c r="C63" s="35" t="str">
        <f>IF(SUM(C36:C41)=0,"",SUM(C36:C41))</f>
        <v/>
      </c>
      <c r="D63" s="35" t="str">
        <f>IF(SUM(D36:D41)=0,"",SUM(D36:D41))</f>
        <v/>
      </c>
      <c r="E63" s="36" t="str">
        <f>IF(SUM(E36:E41)=0,"",SUM(E36:E41))</f>
        <v/>
      </c>
      <c r="F63" s="36" t="str">
        <f>IF(SUM(F36:F41)=0,"",SUM(F36:F41))</f>
        <v/>
      </c>
      <c r="G63" s="37" t="s">
        <v>6</v>
      </c>
      <c r="H63" s="37" t="s">
        <v>6</v>
      </c>
      <c r="I63" s="37" t="str">
        <f>IF(SUM(I36:I41)=0,"",SUM(I36:I41))</f>
        <v/>
      </c>
      <c r="J63" s="37" t="str">
        <f>IF(J36="","",J36)</f>
        <v/>
      </c>
      <c r="K63" s="37" t="s">
        <v>6</v>
      </c>
      <c r="L63" s="37" t="s">
        <v>6</v>
      </c>
      <c r="M63" s="38" t="s">
        <v>6</v>
      </c>
    </row>
    <row r="64" spans="1:18" ht="41.4" x14ac:dyDescent="0.3">
      <c r="A64" s="119"/>
      <c r="B64" s="57" t="s">
        <v>31</v>
      </c>
      <c r="C64" s="58" t="str">
        <f>IF(SUM(C36:C41)=0,"",AVERAGE(C36:C41))</f>
        <v/>
      </c>
      <c r="D64" s="60" t="s">
        <v>6</v>
      </c>
      <c r="E64" s="59" t="str">
        <f>IF(SUM(E36:E41)=0,"",AVERAGE(E36:E41))</f>
        <v/>
      </c>
      <c r="F64" s="60" t="s">
        <v>6</v>
      </c>
      <c r="G64" s="58" t="str">
        <f>IF(SUM(G36:G41)=0,"",AVERAGE(G36:G41))</f>
        <v/>
      </c>
      <c r="H64" s="58" t="str">
        <f>IF(SUM(H36:H41)=0,"",AVERAGE(H36:H41))</f>
        <v/>
      </c>
      <c r="I64" s="58" t="str">
        <f>IF(SUM(I36:I41)=0,"",AVERAGE(I36:I41))</f>
        <v/>
      </c>
      <c r="J64" s="60" t="str">
        <f>IF(J36="","",J36)</f>
        <v/>
      </c>
      <c r="K64" s="58" t="str">
        <f>IF(SUM(K36:K41)=0,"",AVERAGE(K36:K41))</f>
        <v/>
      </c>
      <c r="L64" s="58" t="str">
        <f>IF(SUM(L36:L41)=0,"",AVERAGE(L36:L41))</f>
        <v/>
      </c>
      <c r="M64" s="62" t="str">
        <f>IF(SUM(M36:M41)=0,"",C63/I63)</f>
        <v/>
      </c>
    </row>
    <row r="65" spans="1:18" ht="42" thickBot="1" x14ac:dyDescent="0.35">
      <c r="A65" s="120"/>
      <c r="B65" s="63" t="s">
        <v>37</v>
      </c>
      <c r="C65" s="117" t="str">
        <f>IF(P65="","---",IF(P65&lt;=0,"Meta del AVP+L CUMPLIDA","Meta del AVP+L NO CUMPLIDA"))</f>
        <v>---</v>
      </c>
      <c r="D65" s="117"/>
      <c r="E65" s="64" t="s">
        <v>6</v>
      </c>
      <c r="F65" s="64" t="s">
        <v>6</v>
      </c>
      <c r="G65" s="64" t="s">
        <v>6</v>
      </c>
      <c r="H65" s="64" t="s">
        <v>6</v>
      </c>
      <c r="I65" s="64" t="s">
        <v>6</v>
      </c>
      <c r="J65" s="64" t="s">
        <v>6</v>
      </c>
      <c r="K65" s="65" t="str">
        <f>IF(Q65="","---",IF(Q65&lt;=0,"Meta del AVP+L CUMPLIDA","Meta del AVP+L NO CUMPLIDA"))</f>
        <v>---</v>
      </c>
      <c r="L65" s="64" t="s">
        <v>6</v>
      </c>
      <c r="M65" s="66" t="str">
        <f>IF(R65="","---",IF(R65&lt;=0,"Meta del AVP+L CUMPLIDA","Meta del AVP+L NO CUMPLIDA"))</f>
        <v>---</v>
      </c>
      <c r="P65" s="3" t="str">
        <f>IF(C64="","",IF(J11=A162,C64-E12,""))</f>
        <v/>
      </c>
      <c r="Q65" s="3" t="str">
        <f>IF(K64="","",IF(J11=A164,K64-E12,""))</f>
        <v/>
      </c>
      <c r="R65" s="3" t="str">
        <f>IF(M64="","",IF(J11=A163,M64-E12,""))</f>
        <v/>
      </c>
    </row>
    <row r="66" spans="1:18" ht="14.4" customHeight="1" x14ac:dyDescent="0.3">
      <c r="A66" s="114" t="s">
        <v>28</v>
      </c>
      <c r="B66" s="71" t="s">
        <v>5</v>
      </c>
      <c r="C66" s="72" t="str">
        <f>IF(SUM(C42:C47)=0,"",SUM(C42:C47))</f>
        <v/>
      </c>
      <c r="D66" s="72" t="str">
        <f>IF(SUM(D42:D47)=0,"",SUM(D42:D47))</f>
        <v/>
      </c>
      <c r="E66" s="73" t="str">
        <f>IF(SUM(E42:E47)=0,"",SUM(E42:E47))</f>
        <v/>
      </c>
      <c r="F66" s="73" t="str">
        <f>IF(SUM(F42:F47)=0,"",SUM(F42:F47))</f>
        <v/>
      </c>
      <c r="G66" s="74" t="s">
        <v>6</v>
      </c>
      <c r="H66" s="74" t="s">
        <v>6</v>
      </c>
      <c r="I66" s="74" t="str">
        <f>IF(SUM(I42:I47)=0,"",SUM(I42:I47))</f>
        <v/>
      </c>
      <c r="J66" s="74" t="str">
        <f>IF(J42="","",J42)</f>
        <v/>
      </c>
      <c r="K66" s="74" t="s">
        <v>6</v>
      </c>
      <c r="L66" s="74" t="s">
        <v>6</v>
      </c>
      <c r="M66" s="75" t="s">
        <v>6</v>
      </c>
    </row>
    <row r="67" spans="1:18" ht="41.4" x14ac:dyDescent="0.3">
      <c r="A67" s="115"/>
      <c r="B67" s="76" t="s">
        <v>31</v>
      </c>
      <c r="C67" s="77" t="str">
        <f>IF(SUM(C42:C47)=0,"",AVERAGE(C42:C47))</f>
        <v/>
      </c>
      <c r="D67" s="78" t="s">
        <v>6</v>
      </c>
      <c r="E67" s="79" t="str">
        <f>IF(SUM(E42:E47)=0,"",AVERAGE(E42:E47))</f>
        <v/>
      </c>
      <c r="F67" s="78" t="s">
        <v>6</v>
      </c>
      <c r="G67" s="77" t="str">
        <f>IF(SUM(G42:G47)=0,"",AVERAGE(G42:G47))</f>
        <v/>
      </c>
      <c r="H67" s="77" t="str">
        <f>IF(SUM(H42:H47)=0,"",AVERAGE(H42:H47))</f>
        <v/>
      </c>
      <c r="I67" s="77" t="str">
        <f>IF(SUM(I42:I47)=0,"",AVERAGE(I42:I47))</f>
        <v/>
      </c>
      <c r="J67" s="78" t="str">
        <f>IF(J42="","",J42)</f>
        <v/>
      </c>
      <c r="K67" s="77" t="str">
        <f>IF(SUM(K42:K47)=0,"",AVERAGE(K42:K47))</f>
        <v/>
      </c>
      <c r="L67" s="77" t="str">
        <f>IF(SUM(L42:L47)=0,"",AVERAGE(L42:L47))</f>
        <v/>
      </c>
      <c r="M67" s="80" t="str">
        <f>IF(SUM(M42:M47)=0,"",C66/I66)</f>
        <v/>
      </c>
    </row>
    <row r="68" spans="1:18" ht="42" thickBot="1" x14ac:dyDescent="0.35">
      <c r="A68" s="116"/>
      <c r="B68" s="85" t="s">
        <v>37</v>
      </c>
      <c r="C68" s="111" t="str">
        <f>IF(P68="","---",IF(P68&lt;=0,"Meta del AVP+L CUMPLIDA","Meta del AVP+L NO CUMPLIDA"))</f>
        <v>---</v>
      </c>
      <c r="D68" s="111"/>
      <c r="E68" s="86" t="s">
        <v>6</v>
      </c>
      <c r="F68" s="86" t="s">
        <v>6</v>
      </c>
      <c r="G68" s="86" t="s">
        <v>6</v>
      </c>
      <c r="H68" s="86" t="s">
        <v>6</v>
      </c>
      <c r="I68" s="86" t="s">
        <v>6</v>
      </c>
      <c r="J68" s="86" t="s">
        <v>6</v>
      </c>
      <c r="K68" s="87" t="str">
        <f>IF(Q68="","---",IF(Q68&lt;=0,"Meta del AVP+L CUMPLIDA","Meta del AVP+L NO CUMPLIDA"))</f>
        <v>---</v>
      </c>
      <c r="L68" s="86" t="s">
        <v>6</v>
      </c>
      <c r="M68" s="88" t="str">
        <f>IF(R68="","---",IF(R68&lt;=0,"Meta del AVP+L CUMPLIDA","Meta del AVP+L NO CUMPLIDA"))</f>
        <v>---</v>
      </c>
      <c r="P68" s="3" t="str">
        <f>IF(C67="","",IF(J11=A162,C67-E12,""))</f>
        <v/>
      </c>
      <c r="Q68" s="3" t="str">
        <f>IF(K67="","",IF(J11=A164,K67-E12,""))</f>
        <v/>
      </c>
      <c r="R68" s="3" t="str">
        <f>IF(M67="","",IF(J11=A163,M67-E12,""))</f>
        <v/>
      </c>
    </row>
    <row r="69" spans="1:18" x14ac:dyDescent="0.3">
      <c r="A69" s="138" t="s">
        <v>32</v>
      </c>
      <c r="B69" s="139"/>
      <c r="C69" s="67" t="str">
        <f>C48</f>
        <v/>
      </c>
      <c r="D69" s="67" t="str">
        <f>D48</f>
        <v/>
      </c>
      <c r="E69" s="68" t="str">
        <f>E48</f>
        <v/>
      </c>
      <c r="F69" s="68" t="str">
        <f>F54</f>
        <v/>
      </c>
      <c r="G69" s="69" t="s">
        <v>6</v>
      </c>
      <c r="H69" s="69" t="s">
        <v>6</v>
      </c>
      <c r="I69" s="69" t="str">
        <f>I48</f>
        <v/>
      </c>
      <c r="J69" s="69" t="s">
        <v>6</v>
      </c>
      <c r="K69" s="69" t="s">
        <v>6</v>
      </c>
      <c r="L69" s="69" t="s">
        <v>6</v>
      </c>
      <c r="M69" s="70" t="s">
        <v>6</v>
      </c>
    </row>
    <row r="70" spans="1:18" ht="28.2" customHeight="1" thickBot="1" x14ac:dyDescent="0.35">
      <c r="A70" s="130" t="s">
        <v>31</v>
      </c>
      <c r="B70" s="131"/>
      <c r="C70" s="7" t="str">
        <f>C49</f>
        <v xml:space="preserve"> </v>
      </c>
      <c r="D70" s="28" t="s">
        <v>6</v>
      </c>
      <c r="E70" s="27" t="str">
        <f>E49</f>
        <v xml:space="preserve"> </v>
      </c>
      <c r="F70" s="28" t="s">
        <v>6</v>
      </c>
      <c r="G70" s="7" t="str">
        <f>G49</f>
        <v xml:space="preserve"> </v>
      </c>
      <c r="H70" s="7" t="str">
        <f>H49</f>
        <v xml:space="preserve"> </v>
      </c>
      <c r="I70" s="7" t="str">
        <f>I49</f>
        <v xml:space="preserve"> </v>
      </c>
      <c r="J70" s="28" t="s">
        <v>6</v>
      </c>
      <c r="K70" s="7" t="str">
        <f>K49</f>
        <v xml:space="preserve"> </v>
      </c>
      <c r="L70" s="7" t="str">
        <f>L49</f>
        <v xml:space="preserve"> </v>
      </c>
      <c r="M70" s="8" t="str">
        <f>M49</f>
        <v xml:space="preserve"> </v>
      </c>
    </row>
    <row r="121" spans="1:1" hidden="1" x14ac:dyDescent="0.3">
      <c r="A121" s="3" t="s">
        <v>42</v>
      </c>
    </row>
    <row r="122" spans="1:1" hidden="1" x14ac:dyDescent="0.3">
      <c r="A122" s="3" t="s">
        <v>43</v>
      </c>
    </row>
    <row r="123" spans="1:1" hidden="1" x14ac:dyDescent="0.3">
      <c r="A123" s="3" t="s">
        <v>44</v>
      </c>
    </row>
    <row r="124" spans="1:1" hidden="1" x14ac:dyDescent="0.3">
      <c r="A124" s="3" t="s">
        <v>45</v>
      </c>
    </row>
    <row r="125" spans="1:1" hidden="1" x14ac:dyDescent="0.3">
      <c r="A125" s="3" t="s">
        <v>46</v>
      </c>
    </row>
    <row r="126" spans="1:1" hidden="1" x14ac:dyDescent="0.3">
      <c r="A126" s="3" t="s">
        <v>47</v>
      </c>
    </row>
    <row r="127" spans="1:1" hidden="1" x14ac:dyDescent="0.3">
      <c r="A127" s="3" t="s">
        <v>48</v>
      </c>
    </row>
    <row r="128" spans="1:1" hidden="1" x14ac:dyDescent="0.3">
      <c r="A128" s="3" t="s">
        <v>49</v>
      </c>
    </row>
    <row r="129" spans="1:1" hidden="1" x14ac:dyDescent="0.3">
      <c r="A129" s="3" t="s">
        <v>50</v>
      </c>
    </row>
    <row r="162" spans="1:1" hidden="1" x14ac:dyDescent="0.3">
      <c r="A162" s="3" t="s">
        <v>34</v>
      </c>
    </row>
    <row r="163" spans="1:1" hidden="1" x14ac:dyDescent="0.3">
      <c r="A163" s="3" t="s">
        <v>35</v>
      </c>
    </row>
    <row r="164" spans="1:1" hidden="1" x14ac:dyDescent="0.3">
      <c r="A164" s="3" t="s">
        <v>38</v>
      </c>
    </row>
    <row r="165" spans="1:1" hidden="1" x14ac:dyDescent="0.3"/>
    <row r="166" spans="1:1" hidden="1" x14ac:dyDescent="0.3"/>
  </sheetData>
  <sheetProtection sheet="1" formatCells="0" formatColumns="0" formatRows="0" insertRows="0" selectLockedCells="1" autoFilter="0"/>
  <protectedRanges>
    <protectedRange sqref="J1 D3 J2:M2 M1 G3:H3" name="Rango2"/>
    <protectedRange sqref="C27:J47" name="Rango3"/>
    <protectedRange sqref="C18:J26" name="Rango3_2"/>
  </protectedRanges>
  <mergeCells count="82">
    <mergeCell ref="H16:H17"/>
    <mergeCell ref="H52:H53"/>
    <mergeCell ref="J8:M8"/>
    <mergeCell ref="E6:F6"/>
    <mergeCell ref="A29:B29"/>
    <mergeCell ref="A30:B30"/>
    <mergeCell ref="A31:B31"/>
    <mergeCell ref="A32:B32"/>
    <mergeCell ref="A18:B18"/>
    <mergeCell ref="A19:B19"/>
    <mergeCell ref="A20:B20"/>
    <mergeCell ref="A21:B21"/>
    <mergeCell ref="A22:B22"/>
    <mergeCell ref="A27:B27"/>
    <mergeCell ref="A23:B23"/>
    <mergeCell ref="A24:B24"/>
    <mergeCell ref="J2:M2"/>
    <mergeCell ref="J3:M3"/>
    <mergeCell ref="E7:F7"/>
    <mergeCell ref="D3:F3"/>
    <mergeCell ref="A11:I11"/>
    <mergeCell ref="H6:I6"/>
    <mergeCell ref="D1:F1"/>
    <mergeCell ref="J1:M1"/>
    <mergeCell ref="A16:B17"/>
    <mergeCell ref="D16:D17"/>
    <mergeCell ref="I16:J16"/>
    <mergeCell ref="K16:M16"/>
    <mergeCell ref="F16:F17"/>
    <mergeCell ref="C16:C17"/>
    <mergeCell ref="E16:E17"/>
    <mergeCell ref="G16:G17"/>
    <mergeCell ref="E8:F8"/>
    <mergeCell ref="J11:M11"/>
    <mergeCell ref="E12:F12"/>
    <mergeCell ref="J12:M12"/>
    <mergeCell ref="J6:M6"/>
    <mergeCell ref="D2:F2"/>
    <mergeCell ref="N21:P21"/>
    <mergeCell ref="N22:P22"/>
    <mergeCell ref="N19:P19"/>
    <mergeCell ref="C52:C53"/>
    <mergeCell ref="E52:E53"/>
    <mergeCell ref="G52:G53"/>
    <mergeCell ref="I52:J52"/>
    <mergeCell ref="K52:M52"/>
    <mergeCell ref="N20:P20"/>
    <mergeCell ref="D52:D53"/>
    <mergeCell ref="F52:F53"/>
    <mergeCell ref="A25:B25"/>
    <mergeCell ref="A26:B26"/>
    <mergeCell ref="A28:B28"/>
    <mergeCell ref="A52:B53"/>
    <mergeCell ref="A69:B69"/>
    <mergeCell ref="A70:B70"/>
    <mergeCell ref="A54:A56"/>
    <mergeCell ref="A43:B43"/>
    <mergeCell ref="A44:B44"/>
    <mergeCell ref="A45:B45"/>
    <mergeCell ref="A46:B46"/>
    <mergeCell ref="A47:B47"/>
    <mergeCell ref="C56:D56"/>
    <mergeCell ref="C59:D59"/>
    <mergeCell ref="A57:A59"/>
    <mergeCell ref="C62:D62"/>
    <mergeCell ref="A33:B33"/>
    <mergeCell ref="A34:B34"/>
    <mergeCell ref="A35:B35"/>
    <mergeCell ref="A36:B36"/>
    <mergeCell ref="A37:B37"/>
    <mergeCell ref="A48:B48"/>
    <mergeCell ref="A49:B49"/>
    <mergeCell ref="A38:B38"/>
    <mergeCell ref="A39:B39"/>
    <mergeCell ref="A40:B40"/>
    <mergeCell ref="A41:B41"/>
    <mergeCell ref="A42:B42"/>
    <mergeCell ref="C68:D68"/>
    <mergeCell ref="A60:A62"/>
    <mergeCell ref="A66:A68"/>
    <mergeCell ref="C65:D65"/>
    <mergeCell ref="A63:A65"/>
  </mergeCells>
  <phoneticPr fontId="3" type="noConversion"/>
  <conditionalFormatting sqref="D18:D47">
    <cfRule type="cellIs" dxfId="10" priority="13" operator="lessThan">
      <formula>0</formula>
    </cfRule>
    <cfRule type="cellIs" dxfId="9" priority="14" operator="greaterThan">
      <formula>0</formula>
    </cfRule>
    <cfRule type="cellIs" dxfId="8" priority="15" operator="greaterThan">
      <formula>0</formula>
    </cfRule>
  </conditionalFormatting>
  <conditionalFormatting sqref="F18:F47">
    <cfRule type="cellIs" dxfId="7" priority="11" operator="lessThan">
      <formula>0</formula>
    </cfRule>
    <cfRule type="cellIs" dxfId="6" priority="12" operator="greaterThan">
      <formula>0</formula>
    </cfRule>
  </conditionalFormatting>
  <conditionalFormatting sqref="D48 F48">
    <cfRule type="cellIs" dxfId="5" priority="9" operator="greaterThan">
      <formula>0</formula>
    </cfRule>
    <cfRule type="cellIs" dxfId="4" priority="10" operator="lessThan">
      <formula>0</formula>
    </cfRule>
  </conditionalFormatting>
  <conditionalFormatting sqref="D54 F54 D57 F57 D60 F60 D63 F63 D66 F66 D69 F69">
    <cfRule type="cellIs" dxfId="3" priority="7" operator="greaterThan">
      <formula>0</formula>
    </cfRule>
    <cfRule type="cellIs" dxfId="2" priority="8" operator="lessThan">
      <formula>0</formula>
    </cfRule>
  </conditionalFormatting>
  <conditionalFormatting sqref="C54:M68">
    <cfRule type="containsText" dxfId="1" priority="1" operator="containsText" text="Meta del AVP+L NO CUMPLIDA">
      <formula>NOT(ISERROR(SEARCH("Meta del AVP+L NO CUMPLIDA",C54)))</formula>
    </cfRule>
    <cfRule type="containsText" dxfId="0" priority="2" operator="containsText" text="Meta del AVP+L CUMPLIDA">
      <formula>NOT(ISERROR(SEARCH("Meta del AVP+L CUMPLIDA",C54)))</formula>
    </cfRule>
  </conditionalFormatting>
  <dataValidations count="2">
    <dataValidation type="list" allowBlank="1" showInputMessage="1" showErrorMessage="1" sqref="J11:M11" xr:uid="{1372559D-5FE6-47F5-BF36-D54352AA3DEE}">
      <formula1>$A$162:$A$164</formula1>
    </dataValidation>
    <dataValidation type="list" allowBlank="1" showInputMessage="1" showErrorMessage="1" sqref="D3:F3" xr:uid="{0F4F3F1C-4A11-4820-B2A0-EDD5DF951E75}">
      <formula1>$A$121:$A$129</formula1>
    </dataValidation>
  </dataValidations>
  <printOptions horizontalCentered="1"/>
  <pageMargins left="0.51181102362204722" right="0.31496062992125984" top="1.0236220472440944" bottom="0.70866141732283472" header="0.31496062992125984" footer="0.31496062992125984"/>
  <pageSetup scale="80" orientation="landscape" errors="dash" r:id="rId1"/>
  <headerFooter>
    <oddHeader>&amp;C&amp;"-,Negrita Cursiva"Programa de Acuerdos Voluntarios de Producción más Limpia (AVP+L)
Hoja de registro de consumo de agua</oddHeader>
  </headerFooter>
  <rowBreaks count="1" manualBreakCount="1">
    <brk id="71"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Datos Generales</vt:lpstr>
      <vt:lpstr>Edificio-Proceso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marco chinchilla</cp:lastModifiedBy>
  <cp:lastPrinted>2020-04-21T20:19:05Z</cp:lastPrinted>
  <dcterms:created xsi:type="dcterms:W3CDTF">2009-10-20T13:50:35Z</dcterms:created>
  <dcterms:modified xsi:type="dcterms:W3CDTF">2020-05-20T19:29:59Z</dcterms:modified>
</cp:coreProperties>
</file>